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RACUNOVODSTVO0005\Desktop\"/>
    </mc:Choice>
  </mc:AlternateContent>
  <xr:revisionPtr revIDLastSave="0" documentId="13_ncr:1_{429E9130-E428-4EEC-84D5-9B990C90B5B6}" xr6:coauthVersionLast="47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SAŽETAK" sheetId="1" r:id="rId1"/>
    <sheet name="SAŽETAK kune" sheetId="8" r:id="rId2"/>
    <sheet name="Plan prihoda i rashoda" sheetId="9" r:id="rId3"/>
    <sheet name="Plan prihoda i rashoda kune" sheetId="12" r:id="rId4"/>
    <sheet name="Rashodi funkcijska klasif." sheetId="10" r:id="rId5"/>
    <sheet name="Račun financiranja" sheetId="6" r:id="rId6"/>
    <sheet name="Posebni dio" sheetId="11" r:id="rId7"/>
  </sheets>
  <definedNames>
    <definedName name="_xlnm.Print_Area" localSheetId="2">'Plan prihoda i rashoda'!$A$1:$N$61</definedName>
    <definedName name="_xlnm.Print_Area" localSheetId="3">'Plan prihoda i rashoda kune'!$A$1:$N$61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1" i="9" l="1"/>
  <c r="D20" i="9"/>
  <c r="D21" i="9"/>
  <c r="D22" i="9"/>
  <c r="D23" i="9"/>
  <c r="D51" i="12"/>
  <c r="D52" i="12"/>
  <c r="D20" i="12"/>
  <c r="D21" i="12"/>
  <c r="D22" i="12"/>
  <c r="D23" i="12"/>
  <c r="D19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C11" i="12"/>
  <c r="C12" i="12"/>
  <c r="C13" i="12"/>
  <c r="C14" i="12"/>
  <c r="D14" i="12" s="1"/>
  <c r="C15" i="12"/>
  <c r="C16" i="12"/>
  <c r="C17" i="12"/>
  <c r="C18" i="12"/>
  <c r="D18" i="12" s="1"/>
  <c r="C19" i="12"/>
  <c r="C20" i="12"/>
  <c r="C21" i="12"/>
  <c r="C22" i="12"/>
  <c r="C23" i="12"/>
  <c r="C24" i="12"/>
  <c r="C25" i="12"/>
  <c r="C26" i="12"/>
  <c r="C27" i="12"/>
  <c r="C28" i="12"/>
  <c r="C29" i="12"/>
  <c r="C30" i="12"/>
  <c r="D30" i="12" s="1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C49" i="12"/>
  <c r="C50" i="12"/>
  <c r="C51" i="12"/>
  <c r="C52" i="12"/>
  <c r="C53" i="12"/>
  <c r="C54" i="12"/>
  <c r="D54" i="12" s="1"/>
  <c r="C55" i="12"/>
  <c r="C56" i="12"/>
  <c r="C57" i="12"/>
  <c r="C58" i="12"/>
  <c r="B11" i="12"/>
  <c r="B12" i="12"/>
  <c r="B13" i="12"/>
  <c r="D13" i="12" s="1"/>
  <c r="B14" i="12"/>
  <c r="B15" i="12"/>
  <c r="B16" i="12"/>
  <c r="B17" i="12"/>
  <c r="D17" i="12" s="1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D33" i="12" s="1"/>
  <c r="B34" i="12"/>
  <c r="D34" i="12" s="1"/>
  <c r="B35" i="12"/>
  <c r="B36" i="12"/>
  <c r="B37" i="12"/>
  <c r="D37" i="12" s="1"/>
  <c r="B38" i="12"/>
  <c r="D38" i="12" s="1"/>
  <c r="B39" i="12"/>
  <c r="B40" i="12"/>
  <c r="B41" i="12"/>
  <c r="D41" i="12" s="1"/>
  <c r="B42" i="12"/>
  <c r="D42" i="12" s="1"/>
  <c r="B43" i="12"/>
  <c r="B44" i="12"/>
  <c r="B45" i="12"/>
  <c r="D45" i="12" s="1"/>
  <c r="B46" i="12"/>
  <c r="D46" i="12" s="1"/>
  <c r="B47" i="12"/>
  <c r="B48" i="12"/>
  <c r="B49" i="12"/>
  <c r="B50" i="12"/>
  <c r="D50" i="12" s="1"/>
  <c r="B51" i="12"/>
  <c r="B52" i="12"/>
  <c r="B53" i="12"/>
  <c r="B54" i="12"/>
  <c r="B55" i="12"/>
  <c r="B56" i="12"/>
  <c r="B57" i="12"/>
  <c r="D57" i="12" s="1"/>
  <c r="B58" i="12"/>
  <c r="I10" i="12"/>
  <c r="G10" i="12"/>
  <c r="E10" i="12"/>
  <c r="C10" i="12"/>
  <c r="B10" i="12"/>
  <c r="D10" i="12"/>
  <c r="F10" i="12"/>
  <c r="H10" i="12"/>
  <c r="J10" i="12"/>
  <c r="G12" i="8"/>
  <c r="H12" i="8"/>
  <c r="I12" i="8"/>
  <c r="J12" i="8"/>
  <c r="G13" i="8"/>
  <c r="H13" i="8"/>
  <c r="I13" i="8"/>
  <c r="J13" i="8"/>
  <c r="F31" i="8"/>
  <c r="G27" i="8"/>
  <c r="F27" i="8"/>
  <c r="F13" i="8"/>
  <c r="F12" i="8"/>
  <c r="G9" i="8"/>
  <c r="H9" i="8"/>
  <c r="I9" i="8"/>
  <c r="J9" i="8"/>
  <c r="F9" i="8"/>
  <c r="D10" i="9"/>
  <c r="D56" i="12"/>
  <c r="D55" i="12"/>
  <c r="D49" i="12"/>
  <c r="D48" i="12"/>
  <c r="D44" i="12"/>
  <c r="D43" i="12"/>
  <c r="D40" i="12"/>
  <c r="D39" i="12"/>
  <c r="D36" i="12"/>
  <c r="D35" i="12"/>
  <c r="D31" i="12"/>
  <c r="D28" i="12"/>
  <c r="D27" i="12"/>
  <c r="D16" i="12"/>
  <c r="D15" i="12"/>
  <c r="D12" i="12"/>
  <c r="D11" i="12"/>
  <c r="G12" i="10"/>
  <c r="G11" i="10"/>
  <c r="D19" i="9"/>
  <c r="D18" i="9"/>
  <c r="D17" i="9"/>
  <c r="D16" i="9"/>
  <c r="D15" i="9"/>
  <c r="D14" i="9"/>
  <c r="D13" i="9"/>
  <c r="D12" i="9"/>
  <c r="D11" i="9"/>
  <c r="D54" i="9"/>
  <c r="D55" i="9"/>
  <c r="D56" i="9"/>
  <c r="D57" i="9"/>
  <c r="D52" i="9"/>
  <c r="D48" i="9"/>
  <c r="D45" i="9"/>
  <c r="D44" i="9"/>
  <c r="D35" i="9"/>
  <c r="D36" i="9"/>
  <c r="D37" i="9"/>
  <c r="D38" i="9"/>
  <c r="D39" i="9"/>
  <c r="D40" i="9"/>
  <c r="D41" i="9"/>
  <c r="D42" i="9"/>
  <c r="D34" i="9"/>
  <c r="D28" i="9"/>
  <c r="D30" i="9"/>
  <c r="D31" i="9"/>
  <c r="D27" i="9"/>
  <c r="E12" i="10"/>
  <c r="E11" i="10"/>
  <c r="C146" i="11"/>
  <c r="C145" i="11" s="1"/>
  <c r="C144" i="11" s="1"/>
  <c r="C143" i="11" s="1"/>
  <c r="C141" i="11"/>
  <c r="C140" i="11" s="1"/>
  <c r="C138" i="11"/>
  <c r="C137" i="11"/>
  <c r="C135" i="11"/>
  <c r="C134" i="11" s="1"/>
  <c r="C131" i="11"/>
  <c r="C130" i="11" s="1"/>
  <c r="C129" i="11" s="1"/>
  <c r="C127" i="11"/>
  <c r="C126" i="11"/>
  <c r="C124" i="11"/>
  <c r="C123" i="11" s="1"/>
  <c r="C121" i="11"/>
  <c r="C120" i="11" s="1"/>
  <c r="C115" i="11"/>
  <c r="C114" i="11" s="1"/>
  <c r="C112" i="11"/>
  <c r="C111" i="11" s="1"/>
  <c r="C106" i="11"/>
  <c r="C105" i="11" s="1"/>
  <c r="E102" i="11"/>
  <c r="E101" i="11"/>
  <c r="C101" i="11"/>
  <c r="C100" i="11" s="1"/>
  <c r="E100" i="11" s="1"/>
  <c r="E93" i="11"/>
  <c r="E92" i="11"/>
  <c r="C92" i="11"/>
  <c r="C91" i="11"/>
  <c r="E87" i="11"/>
  <c r="E86" i="11"/>
  <c r="C85" i="11"/>
  <c r="C84" i="11" s="1"/>
  <c r="E84" i="11" s="1"/>
  <c r="C82" i="11"/>
  <c r="C81" i="11" s="1"/>
  <c r="E80" i="11"/>
  <c r="C78" i="11"/>
  <c r="E78" i="11" s="1"/>
  <c r="E75" i="11"/>
  <c r="E74" i="11"/>
  <c r="C73" i="11"/>
  <c r="E73" i="11" s="1"/>
  <c r="E72" i="11"/>
  <c r="C71" i="11"/>
  <c r="C70" i="11" s="1"/>
  <c r="C67" i="11"/>
  <c r="C66" i="11" s="1"/>
  <c r="C64" i="11"/>
  <c r="C63" i="11" s="1"/>
  <c r="C61" i="11"/>
  <c r="C60" i="11" s="1"/>
  <c r="C58" i="11"/>
  <c r="C57" i="11" s="1"/>
  <c r="C55" i="11"/>
  <c r="C54" i="11" s="1"/>
  <c r="C52" i="11"/>
  <c r="C51" i="11" s="1"/>
  <c r="C49" i="11"/>
  <c r="C48" i="11" s="1"/>
  <c r="E46" i="11"/>
  <c r="E45" i="11"/>
  <c r="C45" i="11"/>
  <c r="C44" i="11" s="1"/>
  <c r="C43" i="11" s="1"/>
  <c r="E43" i="11" s="1"/>
  <c r="C38" i="11"/>
  <c r="E35" i="11"/>
  <c r="C35" i="11"/>
  <c r="E34" i="11"/>
  <c r="E33" i="11"/>
  <c r="E32" i="11"/>
  <c r="C31" i="11"/>
  <c r="E31" i="11" s="1"/>
  <c r="E29" i="11"/>
  <c r="C28" i="11"/>
  <c r="C27" i="11" s="1"/>
  <c r="E27" i="11" s="1"/>
  <c r="E26" i="11"/>
  <c r="E25" i="11"/>
  <c r="C24" i="11"/>
  <c r="E24" i="11" s="1"/>
  <c r="C23" i="11"/>
  <c r="E23" i="11" s="1"/>
  <c r="E22" i="11"/>
  <c r="C21" i="11"/>
  <c r="E21" i="11" s="1"/>
  <c r="C20" i="11"/>
  <c r="E15" i="11"/>
  <c r="E14" i="11"/>
  <c r="E13" i="11"/>
  <c r="C12" i="11"/>
  <c r="C11" i="11" s="1"/>
  <c r="E11" i="11" s="1"/>
  <c r="E12" i="11" l="1"/>
  <c r="E28" i="11"/>
  <c r="C90" i="11"/>
  <c r="E90" i="11" s="1"/>
  <c r="E71" i="11"/>
  <c r="E85" i="11"/>
  <c r="E91" i="11"/>
  <c r="C30" i="11"/>
  <c r="E30" i="11" s="1"/>
  <c r="C77" i="11"/>
  <c r="E77" i="11" s="1"/>
  <c r="C133" i="11"/>
  <c r="D24" i="12"/>
  <c r="D58" i="12"/>
  <c r="D25" i="12"/>
  <c r="D26" i="12"/>
  <c r="E70" i="11"/>
  <c r="C69" i="11"/>
  <c r="C10" i="11" s="1"/>
  <c r="C104" i="11"/>
  <c r="C47" i="11"/>
  <c r="E20" i="11"/>
  <c r="E44" i="11"/>
  <c r="C76" i="11" l="1"/>
  <c r="E76" i="11" s="1"/>
  <c r="E10" i="11"/>
  <c r="C9" i="11"/>
  <c r="C8" i="11" l="1"/>
  <c r="E9" i="11"/>
  <c r="B50" i="9"/>
  <c r="D50" i="9" s="1"/>
  <c r="B46" i="9"/>
  <c r="D46" i="9" s="1"/>
  <c r="B43" i="9"/>
  <c r="D43" i="9" s="1"/>
  <c r="B33" i="9"/>
  <c r="D33" i="9" s="1"/>
  <c r="B26" i="9"/>
  <c r="B20" i="9"/>
  <c r="B10" i="9" s="1"/>
  <c r="F8" i="1"/>
  <c r="F11" i="1"/>
  <c r="B24" i="9" l="1"/>
  <c r="D24" i="9" s="1"/>
  <c r="B25" i="9"/>
  <c r="D26" i="9"/>
  <c r="B49" i="9"/>
  <c r="D49" i="9" s="1"/>
  <c r="E8" i="11"/>
  <c r="C7" i="11"/>
  <c r="E7" i="11" s="1"/>
  <c r="F14" i="1"/>
  <c r="F31" i="1" s="1"/>
  <c r="F11" i="8"/>
  <c r="F14" i="8" s="1"/>
  <c r="F8" i="8"/>
  <c r="H14" i="1"/>
  <c r="I14" i="1"/>
  <c r="J14" i="1"/>
  <c r="G11" i="1"/>
  <c r="G14" i="1" s="1"/>
  <c r="B58" i="9" l="1"/>
  <c r="D58" i="9" s="1"/>
  <c r="D25" i="9"/>
</calcChain>
</file>

<file path=xl/sharedStrings.xml><?xml version="1.0" encoding="utf-8"?>
<sst xmlns="http://schemas.openxmlformats.org/spreadsheetml/2006/main" count="413" uniqueCount="112">
  <si>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</si>
  <si>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</si>
  <si>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</si>
  <si>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</si>
  <si>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</si>
  <si>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</si>
  <si>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</si>
  <si>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</si>
  <si>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</si>
  <si>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</si>
  <si>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</si>
  <si>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2021.</t>
  </si>
  <si>
    <t>Plan 2022.</t>
  </si>
  <si>
    <t xml:space="preserve">A. RAČUN PRIHODA I RASHODA </t>
  </si>
  <si>
    <t>Razred</t>
  </si>
  <si>
    <t>Skupina</t>
  </si>
  <si>
    <t>Izvor</t>
  </si>
  <si>
    <t>RASHODI PREMA FUNKCIJSKOJ KLASIFIKACIJI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</si>
  <si>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</si>
  <si>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</si>
  <si>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</si>
  <si>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</si>
  <si>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</si>
  <si>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A) SAŽETAK RAČUNA PRIHODA I RASHODA</t>
  </si>
  <si>
    <t>B) SAŽETAK RAČUNA FINANCIRANJA</t>
  </si>
  <si>
    <t>Izvršenje 2021.**</t>
  </si>
  <si>
    <t>Plan 2022.**</t>
  </si>
  <si>
    <t>UKUPAN DONOS VIŠKA / MANJKA IZ PRETHODNE(IH) GODINE***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</si>
  <si>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</si>
  <si>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</si>
  <si>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</si>
  <si>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Projekcija 
za 2024.</t>
  </si>
  <si>
    <t>Projekcija 
za 2025.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</si>
  <si>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</si>
  <si>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</si>
  <si>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Naziv</t>
  </si>
  <si>
    <t>VIŠAK  IZ PRETHODNE(IH) GODINE KOJI ĆE SE RASPOREDITI</t>
  </si>
  <si>
    <t>MANJAK IZ PRETHODNE(IH) GODINE KOJI ĆE SE  POKRITI</t>
  </si>
  <si>
    <t>Oznaka</t>
  </si>
  <si>
    <t>Ostvarenje 2021.</t>
  </si>
  <si>
    <t>Indeks</t>
  </si>
  <si>
    <t>Plan 2023.</t>
  </si>
  <si>
    <t>2023 / 2022</t>
  </si>
  <si>
    <t>Plan 2024.</t>
  </si>
  <si>
    <t>2024 / 2023</t>
  </si>
  <si>
    <t>Plan 2025.</t>
  </si>
  <si>
    <t>2025 / 2024</t>
  </si>
  <si>
    <t>A. RAČUN PRIHODA I RASHODA</t>
  </si>
  <si>
    <t>6 Prihodi poslovanja</t>
  </si>
  <si>
    <t>63 Pomoći iz inozemstva i od subjekata unutar općeg proračuna</t>
  </si>
  <si>
    <t>Izvor: 52 Pomoći - proračunski korisnici</t>
  </si>
  <si>
    <t>64 Prihodi od imovine</t>
  </si>
  <si>
    <t>Izvor: 32 Vlastiti prihodi - proračunski korisnici</t>
  </si>
  <si>
    <t>65 Prihodi od upravnih i administrativnih pristojbi, pristojbi po posebnim propisima i naknada</t>
  </si>
  <si>
    <t>Izvor: 43 Prihodi za posebne namjene - proračunski korisnici</t>
  </si>
  <si>
    <t>66 Prihodi od prodaje proizvoda i robe te pruženih usluga i prihodi od donacija te povrati po protestiranim jamstvima</t>
  </si>
  <si>
    <t>Izvor: 62 Donacije - proračunski korisnici</t>
  </si>
  <si>
    <t>67 Prihodi iz nadležnog proračuna i od HZZO-a temeljem ugovornih obveza</t>
  </si>
  <si>
    <t>Izvor: 11 Opći prihodi i primici</t>
  </si>
  <si>
    <t>Izvor: 44 Prihodi za decentralizirane funkcije</t>
  </si>
  <si>
    <t>Izvor: 51 Pomoći</t>
  </si>
  <si>
    <t>SVEUKUPNO PRIHODI</t>
  </si>
  <si>
    <t>3 Rashodi poslovanja</t>
  </si>
  <si>
    <t>31 Rashodi za zaposlene</t>
  </si>
  <si>
    <t>Izvor: 38 Prenesena sredstva - vlastiti prihodi proračunskih korisnika</t>
  </si>
  <si>
    <t>32 Materijalni rashodi</t>
  </si>
  <si>
    <t>Izvor: 48 Prenesena sredstva - namjenski prihodi</t>
  </si>
  <si>
    <t>Izvor: 68 Prenesena sredstva - donacije</t>
  </si>
  <si>
    <t>34 Financijski rashodi</t>
  </si>
  <si>
    <t>37 Naknade građanima i kućanstvima na temelju osiguranja i druge naknade</t>
  </si>
  <si>
    <t>4 Rashodi za nabavu nefinancijske imovine</t>
  </si>
  <si>
    <t>42 Rashodi za nabavu proizvedene dugotrajne imovine</t>
  </si>
  <si>
    <t>SVEUKUPNO RASHODI</t>
  </si>
  <si>
    <t>Funk. klas: 0912 Osnovno obrazovanje</t>
  </si>
  <si>
    <t>Funk. klas: 0980 Usluge obrazovanja koje nisu drugdje svrstane</t>
  </si>
  <si>
    <t>SVEUKUPNO RASHODI I IZDACI</t>
  </si>
  <si>
    <t>RKP br.: 10653 OŠ MARIA MARTINOLIĆA MALI LOŠINJ</t>
  </si>
  <si>
    <t>Program: 5301 Osnovnoškolsko obrazovanje</t>
  </si>
  <si>
    <t>A 530101 Osiguravanje uvjeta rada</t>
  </si>
  <si>
    <t>Izvor: 321 Vlastiti prihodi - proračunski korisnici</t>
  </si>
  <si>
    <t>Izvor: 383 Prenesena sredstva - vlastiti prihodi proračunskih korisnika</t>
  </si>
  <si>
    <t>Izvor: 431 Prihodi za posebne namjene - proračunski korisnici</t>
  </si>
  <si>
    <t>Izvor: 441 Prihodi za decentralizirane funkcije - OŠ</t>
  </si>
  <si>
    <t>Izvor: 483 Prenesena sredstva - namjenski prihodi - proračunski korisnici</t>
  </si>
  <si>
    <t>Izvor: 521 Pomoći - proračunski korisnici</t>
  </si>
  <si>
    <t>Izvor: 621 Donacije - proračunski korisnici</t>
  </si>
  <si>
    <t>Izvor: 682 Prenesena sredstva - donacije - proračunski korisnici</t>
  </si>
  <si>
    <t>T 530102 Investicijsko održavanje objekata i opreme</t>
  </si>
  <si>
    <t>K 530103 Opremanje ustanova školstva</t>
  </si>
  <si>
    <t>A 530106 Nabava udžbenika za učenike OŠ</t>
  </si>
  <si>
    <t>Program: 5302 Unapređenje kvalitete odgojno obrazovnog sustava</t>
  </si>
  <si>
    <t>A 530202 Produženi boravak učenika-putnika</t>
  </si>
  <si>
    <t>A 530209 Sufinanciranje rada pomoćnika u nastavi</t>
  </si>
  <si>
    <t>Izvor: 111 Porezni i ostali prihodi</t>
  </si>
  <si>
    <t>Izvor: 116 Predfinanciranje EU projekata</t>
  </si>
  <si>
    <t>Izvor: 512 Pomoći iz državnog proračuna</t>
  </si>
  <si>
    <t>Izvor: 515 Pomoći za provođenje EU projekata</t>
  </si>
  <si>
    <t>A 530222 Programi školskog kurikuluma</t>
  </si>
  <si>
    <t>Izvor: 582 Prenesena sredstva - pomoći - proračunski korisnici</t>
  </si>
  <si>
    <t>T 530232 EU projekti kod proračunskih korisnika - OŠ</t>
  </si>
  <si>
    <t>Izvor: 585 Prenesena sredstva - pomoći za provođenje EU projekata - proračunski korisnici</t>
  </si>
  <si>
    <t>A 530233 Projekt "Školska shema" - EU</t>
  </si>
  <si>
    <t>Program: 5306 Obilježavanje postignuća učenika i nastavnika</t>
  </si>
  <si>
    <t>A 530604 Natjecanja i smotre</t>
  </si>
  <si>
    <t>Program: 5308 Kapitalna ulaganja u odgojno obrazovnu infrastrukturu</t>
  </si>
  <si>
    <t>K 530801 Opremanje ustanova školstva</t>
  </si>
  <si>
    <t>EUR*</t>
  </si>
  <si>
    <t>KN*</t>
  </si>
  <si>
    <t xml:space="preserve">       M.P.                  </t>
  </si>
  <si>
    <t>ravnatelj:</t>
  </si>
  <si>
    <t>Mali Lošinj</t>
  </si>
  <si>
    <t>FINANCIJSKI PLAN OŠ MARIA MARTINOLIĆA MALI LOŠINJ 
ZA 2023. I PROJEKCIJA ZA 2024. I 2025.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</si>
</sst>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9"/>
      <color theme="1"/>
      <name val="Verdana"/>
      <family val="2"/>
    </font>
    <font>
      <b/>
      <sz val="10"/>
      <color rgb="FF000000"/>
      <name val="Verdana"/>
      <family val="2"/>
    </font>
    <font>
      <sz val="9"/>
      <color rgb="FF000000"/>
      <name val="Verdana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FFFF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87CEFA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0" borderId="0"/>
  </cellStyleXfs>
  <cellXfs count="107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10" fillId="2" borderId="3" xfId="0" applyFont="1" applyFill="1" applyBorder="1" applyAlignment="1">
      <alignment horizontal="left" vertical="center"/>
    </xf>
    <xf numFmtId="0" fontId="10" fillId="2" borderId="3" xfId="0" applyNumberFormat="1" applyFont="1" applyFill="1" applyBorder="1" applyAlignment="1" applyProtection="1">
      <alignment horizontal="left" vertical="center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0" fillId="2" borderId="3" xfId="0" applyNumberFormat="1" applyFont="1" applyFill="1" applyBorder="1" applyAlignment="1" applyProtection="1">
      <alignment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 applyProtection="1">
      <alignment horizontal="right" wrapText="1"/>
    </xf>
    <xf numFmtId="3" fontId="6" fillId="3" borderId="1" xfId="0" quotePrefix="1" applyNumberFormat="1" applyFont="1" applyFill="1" applyBorder="1" applyAlignment="1">
      <alignment horizontal="right"/>
    </xf>
    <xf numFmtId="0" fontId="16" fillId="0" borderId="5" xfId="0" applyFont="1" applyBorder="1" applyAlignment="1">
      <alignment horizontal="right" vertical="center"/>
    </xf>
    <xf numFmtId="0" fontId="10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0" fontId="9" fillId="3" borderId="2" xfId="0" applyNumberFormat="1" applyFont="1" applyFill="1" applyBorder="1" applyAlignment="1" applyProtection="1">
      <alignment vertical="center"/>
    </xf>
    <xf numFmtId="4" fontId="6" fillId="0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6" fillId="3" borderId="3" xfId="0" applyNumberFormat="1" applyFont="1" applyFill="1" applyBorder="1" applyAlignment="1">
      <alignment horizontal="right"/>
    </xf>
    <xf numFmtId="4" fontId="6" fillId="4" borderId="1" xfId="0" quotePrefix="1" applyNumberFormat="1" applyFont="1" applyFill="1" applyBorder="1" applyAlignment="1">
      <alignment horizontal="right"/>
    </xf>
    <xf numFmtId="4" fontId="6" fillId="4" borderId="3" xfId="0" applyNumberFormat="1" applyFont="1" applyFill="1" applyBorder="1" applyAlignment="1" applyProtection="1">
      <alignment horizontal="right" wrapText="1"/>
    </xf>
    <xf numFmtId="4" fontId="6" fillId="3" borderId="1" xfId="0" quotePrefix="1" applyNumberFormat="1" applyFont="1" applyFill="1" applyBorder="1" applyAlignment="1">
      <alignment horizontal="right"/>
    </xf>
    <xf numFmtId="4" fontId="0" fillId="0" borderId="0" xfId="0" applyNumberFormat="1"/>
    <xf numFmtId="0" fontId="17" fillId="0" borderId="0" xfId="0" applyFont="1" applyAlignment="1">
      <alignment horizontal="left" inden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8" fillId="0" borderId="6" xfId="0" applyFont="1" applyBorder="1" applyAlignment="1">
      <alignment horizontal="center" vertical="center" wrapText="1" indent="1"/>
    </xf>
    <xf numFmtId="0" fontId="19" fillId="0" borderId="0" xfId="0" applyFont="1" applyAlignment="1">
      <alignment horizontal="left" indent="1"/>
    </xf>
    <xf numFmtId="0" fontId="20" fillId="5" borderId="7" xfId="0" applyFont="1" applyFill="1" applyBorder="1" applyAlignment="1">
      <alignment horizontal="left" wrapText="1" indent="1"/>
    </xf>
    <xf numFmtId="4" fontId="20" fillId="5" borderId="7" xfId="0" applyNumberFormat="1" applyFont="1" applyFill="1" applyBorder="1" applyAlignment="1">
      <alignment horizontal="left" wrapText="1" indent="1"/>
    </xf>
    <xf numFmtId="0" fontId="19" fillId="5" borderId="0" xfId="0" applyFont="1" applyFill="1" applyAlignment="1">
      <alignment horizontal="left" indent="1"/>
    </xf>
    <xf numFmtId="4" fontId="20" fillId="5" borderId="7" xfId="0" applyNumberFormat="1" applyFont="1" applyFill="1" applyBorder="1" applyAlignment="1">
      <alignment horizontal="right" wrapText="1" indent="1"/>
    </xf>
    <xf numFmtId="4" fontId="19" fillId="5" borderId="0" xfId="0" applyNumberFormat="1" applyFont="1" applyFill="1" applyAlignment="1">
      <alignment horizontal="left" indent="1"/>
    </xf>
    <xf numFmtId="0" fontId="20" fillId="5" borderId="7" xfId="0" applyFont="1" applyFill="1" applyBorder="1" applyAlignment="1">
      <alignment horizontal="left" wrapText="1" indent="2"/>
    </xf>
    <xf numFmtId="0" fontId="21" fillId="5" borderId="7" xfId="0" applyFont="1" applyFill="1" applyBorder="1" applyAlignment="1">
      <alignment horizontal="left" wrapText="1" indent="3"/>
    </xf>
    <xf numFmtId="4" fontId="21" fillId="5" borderId="7" xfId="0" applyNumberFormat="1" applyFont="1" applyFill="1" applyBorder="1" applyAlignment="1">
      <alignment horizontal="right" wrapText="1" indent="1"/>
    </xf>
    <xf numFmtId="4" fontId="21" fillId="5" borderId="7" xfId="0" applyNumberFormat="1" applyFont="1" applyFill="1" applyBorder="1" applyAlignment="1">
      <alignment horizontal="left" wrapText="1" indent="1"/>
    </xf>
    <xf numFmtId="0" fontId="20" fillId="6" borderId="7" xfId="0" applyFont="1" applyFill="1" applyBorder="1" applyAlignment="1">
      <alignment horizontal="left" wrapText="1" indent="1"/>
    </xf>
    <xf numFmtId="4" fontId="20" fillId="6" borderId="7" xfId="0" applyNumberFormat="1" applyFont="1" applyFill="1" applyBorder="1" applyAlignment="1">
      <alignment horizontal="right" wrapText="1" indent="1"/>
    </xf>
    <xf numFmtId="4" fontId="17" fillId="0" borderId="0" xfId="0" applyNumberFormat="1" applyFont="1" applyAlignment="1">
      <alignment horizontal="left" indent="1"/>
    </xf>
    <xf numFmtId="0" fontId="20" fillId="5" borderId="7" xfId="0" applyFont="1" applyFill="1" applyBorder="1" applyAlignment="1">
      <alignment horizontal="left" wrapText="1" indent="3"/>
    </xf>
    <xf numFmtId="0" fontId="20" fillId="5" borderId="7" xfId="0" applyFont="1" applyFill="1" applyBorder="1" applyAlignment="1">
      <alignment horizontal="right" wrapText="1" indent="1"/>
    </xf>
    <xf numFmtId="2" fontId="20" fillId="5" borderId="7" xfId="0" applyNumberFormat="1" applyFont="1" applyFill="1" applyBorder="1" applyAlignment="1">
      <alignment horizontal="right" wrapText="1" indent="1"/>
    </xf>
    <xf numFmtId="0" fontId="22" fillId="7" borderId="7" xfId="0" applyFont="1" applyFill="1" applyBorder="1" applyAlignment="1">
      <alignment horizontal="left" wrapText="1" indent="1"/>
    </xf>
    <xf numFmtId="4" fontId="22" fillId="7" borderId="7" xfId="0" applyNumberFormat="1" applyFont="1" applyFill="1" applyBorder="1" applyAlignment="1">
      <alignment horizontal="right" wrapText="1" indent="1"/>
    </xf>
    <xf numFmtId="0" fontId="19" fillId="7" borderId="0" xfId="0" applyFont="1" applyFill="1" applyAlignment="1">
      <alignment horizontal="left" indent="1"/>
    </xf>
    <xf numFmtId="4" fontId="21" fillId="8" borderId="7" xfId="0" applyNumberFormat="1" applyFont="1" applyFill="1" applyBorder="1" applyAlignment="1">
      <alignment horizontal="right" wrapText="1" indent="1"/>
    </xf>
    <xf numFmtId="0" fontId="19" fillId="8" borderId="0" xfId="0" applyFont="1" applyFill="1" applyAlignment="1">
      <alignment horizontal="left" indent="1"/>
    </xf>
    <xf numFmtId="4" fontId="21" fillId="8" borderId="7" xfId="0" applyNumberFormat="1" applyFont="1" applyFill="1" applyBorder="1" applyAlignment="1">
      <alignment horizontal="left" wrapText="1" indent="1"/>
    </xf>
    <xf numFmtId="49" fontId="9" fillId="0" borderId="0" xfId="1" applyNumberFormat="1" applyAlignment="1">
      <alignment horizontal="center"/>
    </xf>
    <xf numFmtId="0" fontId="9" fillId="0" borderId="0" xfId="1" applyAlignment="1">
      <alignment horizontal="left"/>
    </xf>
    <xf numFmtId="0" fontId="9" fillId="0" borderId="0" xfId="1" applyAlignment="1">
      <alignment horizontal="right"/>
    </xf>
    <xf numFmtId="0" fontId="9" fillId="0" borderId="0" xfId="1" applyAlignment="1">
      <alignment horizontal="center"/>
    </xf>
    <xf numFmtId="0" fontId="9" fillId="0" borderId="0" xfId="1"/>
    <xf numFmtId="49" fontId="9" fillId="0" borderId="0" xfId="1" applyNumberFormat="1" applyAlignment="1">
      <alignment horizontal="right"/>
    </xf>
    <xf numFmtId="0" fontId="13" fillId="0" borderId="0" xfId="0" applyNumberFormat="1" applyFont="1" applyFill="1" applyBorder="1" applyAlignment="1" applyProtection="1">
      <alignment wrapText="1"/>
    </xf>
    <xf numFmtId="0" fontId="15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wrapText="1"/>
    </xf>
    <xf numFmtId="0" fontId="10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4" xfId="0" applyNumberFormat="1" applyFont="1" applyFill="1" applyBorder="1" applyAlignment="1" applyProtection="1">
      <alignment horizontal="left" vertical="center" wrapText="1"/>
    </xf>
    <xf numFmtId="0" fontId="10" fillId="3" borderId="1" xfId="0" quotePrefix="1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10" fillId="0" borderId="1" xfId="0" quotePrefix="1" applyFont="1" applyBorder="1" applyAlignment="1">
      <alignment horizontal="left" vertical="center"/>
    </xf>
    <xf numFmtId="0" fontId="9" fillId="0" borderId="2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vertical="center" wrapText="1"/>
    </xf>
    <xf numFmtId="0" fontId="10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0" fillId="0" borderId="1" xfId="0" quotePrefix="1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21" fillId="5" borderId="8" xfId="0" applyFont="1" applyFill="1" applyBorder="1" applyAlignment="1">
      <alignment horizontal="left" wrapText="1" indent="1"/>
    </xf>
    <xf numFmtId="0" fontId="20" fillId="5" borderId="8" xfId="0" applyFont="1" applyFill="1" applyBorder="1" applyAlignment="1">
      <alignment horizontal="left" wrapText="1" indent="1"/>
    </xf>
    <xf numFmtId="0" fontId="21" fillId="8" borderId="8" xfId="0" applyFont="1" applyFill="1" applyBorder="1" applyAlignment="1">
      <alignment horizontal="left" wrapText="1" indent="2"/>
    </xf>
    <xf numFmtId="0" fontId="20" fillId="5" borderId="8" xfId="0" applyFont="1" applyFill="1" applyBorder="1" applyAlignment="1">
      <alignment horizontal="left" wrapText="1" indent="3"/>
    </xf>
    <xf numFmtId="0" fontId="20" fillId="5" borderId="8" xfId="0" applyFont="1" applyFill="1" applyBorder="1" applyAlignment="1">
      <alignment horizontal="left" wrapText="1" indent="4"/>
    </xf>
    <xf numFmtId="0" fontId="20" fillId="5" borderId="8" xfId="0" applyFont="1" applyFill="1" applyBorder="1" applyAlignment="1">
      <alignment horizontal="left" wrapText="1" indent="5"/>
    </xf>
  </cellXfs>
  <cellStyles count="2">
    <cellStyle name="Normalno" xfId="0" builtinId="0"/>
    <cellStyle name="Normalno 4" xfId="1" xr:uid="{9FB48153-3F68-422D-9D78-729E325D52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61</xdr:row>
      <xdr:rowOff>9525</xdr:rowOff>
    </xdr:from>
    <xdr:to>
      <xdr:col>1</xdr:col>
      <xdr:colOff>1685925</xdr:colOff>
      <xdr:row>61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CB77A710-24A3-4080-8FA5-ECE67FECCFA9}"/>
            </a:ext>
          </a:extLst>
        </xdr:cNvPr>
        <xdr:cNvSpPr>
          <a:spLocks noChangeShapeType="1"/>
        </xdr:cNvSpPr>
      </xdr:nvSpPr>
      <xdr:spPr bwMode="auto">
        <a:xfrm flipV="1">
          <a:off x="733425" y="42252900"/>
          <a:ext cx="1628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61</xdr:row>
      <xdr:rowOff>9525</xdr:rowOff>
    </xdr:from>
    <xdr:to>
      <xdr:col>1</xdr:col>
      <xdr:colOff>1685925</xdr:colOff>
      <xdr:row>61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F2A28ABD-C0D6-4B6C-8BED-755546C04AF7}"/>
            </a:ext>
          </a:extLst>
        </xdr:cNvPr>
        <xdr:cNvSpPr>
          <a:spLocks noChangeShapeType="1"/>
        </xdr:cNvSpPr>
      </xdr:nvSpPr>
      <xdr:spPr bwMode="auto">
        <a:xfrm flipV="1">
          <a:off x="5305425" y="10953750"/>
          <a:ext cx="1400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7"/>
  <sheetViews>
    <sheetView workbookViewId="0">
      <selection activeCell="H12" sqref="H12:J12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78" t="s">
        <v>111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18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 x14ac:dyDescent="0.25">
      <c r="A3" s="78" t="s">
        <v>22</v>
      </c>
      <c r="B3" s="78"/>
      <c r="C3" s="78"/>
      <c r="D3" s="78"/>
      <c r="E3" s="78"/>
      <c r="F3" s="78"/>
      <c r="G3" s="78"/>
      <c r="H3" s="78"/>
      <c r="I3" s="95"/>
      <c r="J3" s="95"/>
    </row>
    <row r="4" spans="1:10" ht="18" x14ac:dyDescent="0.25">
      <c r="A4" s="5"/>
      <c r="B4" s="5"/>
      <c r="C4" s="5"/>
      <c r="D4" s="5"/>
      <c r="E4" s="5"/>
      <c r="F4" s="5"/>
      <c r="G4" s="5"/>
      <c r="H4" s="5"/>
      <c r="I4" s="6"/>
      <c r="J4" s="6"/>
    </row>
    <row r="5" spans="1:10" ht="18" customHeight="1" x14ac:dyDescent="0.25">
      <c r="A5" s="78" t="s">
        <v>23</v>
      </c>
      <c r="B5" s="79"/>
      <c r="C5" s="79"/>
      <c r="D5" s="79"/>
      <c r="E5" s="79"/>
      <c r="F5" s="79"/>
      <c r="G5" s="79"/>
      <c r="H5" s="79"/>
      <c r="I5" s="79"/>
      <c r="J5" s="79"/>
    </row>
    <row r="6" spans="1:10" ht="18" x14ac:dyDescent="0.25">
      <c r="A6" s="1"/>
      <c r="B6" s="2"/>
      <c r="C6" s="2"/>
      <c r="D6" s="2"/>
      <c r="E6" s="7"/>
      <c r="F6" s="8"/>
      <c r="G6" s="8"/>
      <c r="H6" s="8"/>
      <c r="I6" s="8"/>
      <c r="J6" s="33" t="s">
        <v>106</v>
      </c>
    </row>
    <row r="7" spans="1:10" ht="25.5" x14ac:dyDescent="0.25">
      <c r="A7" s="24"/>
      <c r="B7" s="25"/>
      <c r="C7" s="25"/>
      <c r="D7" s="26"/>
      <c r="E7" s="27"/>
      <c r="F7" s="4" t="s">
        <v>25</v>
      </c>
      <c r="G7" s="4" t="s">
        <v>26</v>
      </c>
      <c r="H7" s="4" t="s">
        <v>30</v>
      </c>
      <c r="I7" s="4" t="s">
        <v>31</v>
      </c>
      <c r="J7" s="4" t="s">
        <v>32</v>
      </c>
    </row>
    <row r="8" spans="1:10" x14ac:dyDescent="0.25">
      <c r="A8" s="96" t="s">
        <v>0</v>
      </c>
      <c r="B8" s="92"/>
      <c r="C8" s="92"/>
      <c r="D8" s="92"/>
      <c r="E8" s="97"/>
      <c r="F8" s="39">
        <f>F9</f>
        <v>1776204.9178412631</v>
      </c>
      <c r="G8" s="39">
        <v>1858434.92</v>
      </c>
      <c r="H8" s="39">
        <v>2011791.41</v>
      </c>
      <c r="I8" s="39">
        <v>2011791.41</v>
      </c>
      <c r="J8" s="39">
        <v>2011791.41</v>
      </c>
    </row>
    <row r="9" spans="1:10" x14ac:dyDescent="0.25">
      <c r="A9" s="88" t="s">
        <v>1</v>
      </c>
      <c r="B9" s="81"/>
      <c r="C9" s="81"/>
      <c r="D9" s="81"/>
      <c r="E9" s="94"/>
      <c r="F9" s="37">
        <v>1776204.9178412631</v>
      </c>
      <c r="G9" s="37">
        <v>1858434.92</v>
      </c>
      <c r="H9" s="37">
        <v>2011791.41</v>
      </c>
      <c r="I9" s="37">
        <v>2011791.41</v>
      </c>
      <c r="J9" s="37">
        <v>2011791.41</v>
      </c>
    </row>
    <row r="10" spans="1:10" x14ac:dyDescent="0.25">
      <c r="A10" s="98" t="s">
        <v>2</v>
      </c>
      <c r="B10" s="94"/>
      <c r="C10" s="94"/>
      <c r="D10" s="94"/>
      <c r="E10" s="94"/>
      <c r="F10" s="29">
        <v>0</v>
      </c>
      <c r="G10" s="29"/>
      <c r="H10" s="29">
        <v>0</v>
      </c>
      <c r="I10" s="29">
        <v>0</v>
      </c>
      <c r="J10" s="29">
        <v>0</v>
      </c>
    </row>
    <row r="11" spans="1:10" x14ac:dyDescent="0.25">
      <c r="A11" s="34" t="s">
        <v>3</v>
      </c>
      <c r="B11" s="35"/>
      <c r="C11" s="35"/>
      <c r="D11" s="35"/>
      <c r="E11" s="35"/>
      <c r="F11" s="39">
        <f>F12+F13</f>
        <v>1782678.69</v>
      </c>
      <c r="G11" s="39">
        <f>G12+G13</f>
        <v>1866018.3399999999</v>
      </c>
      <c r="H11" s="39">
        <v>2011791.41</v>
      </c>
      <c r="I11" s="39">
        <v>2011791.41</v>
      </c>
      <c r="J11" s="39">
        <v>2011791.41</v>
      </c>
    </row>
    <row r="12" spans="1:10" x14ac:dyDescent="0.25">
      <c r="A12" s="80" t="s">
        <v>4</v>
      </c>
      <c r="B12" s="81"/>
      <c r="C12" s="81"/>
      <c r="D12" s="81"/>
      <c r="E12" s="81"/>
      <c r="F12" s="37">
        <v>1756592.63</v>
      </c>
      <c r="G12" s="37">
        <v>1843987.71</v>
      </c>
      <c r="H12" s="37">
        <v>1999113.41</v>
      </c>
      <c r="I12" s="37">
        <v>1999113.41</v>
      </c>
      <c r="J12" s="37">
        <v>1999113.41</v>
      </c>
    </row>
    <row r="13" spans="1:10" x14ac:dyDescent="0.25">
      <c r="A13" s="93" t="s">
        <v>5</v>
      </c>
      <c r="B13" s="94"/>
      <c r="C13" s="94"/>
      <c r="D13" s="94"/>
      <c r="E13" s="94"/>
      <c r="F13" s="38">
        <v>26086.06</v>
      </c>
      <c r="G13" s="38">
        <v>22030.63</v>
      </c>
      <c r="H13" s="38">
        <v>12678</v>
      </c>
      <c r="I13" s="38">
        <v>12678</v>
      </c>
      <c r="J13" s="38">
        <v>12678</v>
      </c>
    </row>
    <row r="14" spans="1:10" x14ac:dyDescent="0.25">
      <c r="A14" s="91" t="s">
        <v>6</v>
      </c>
      <c r="B14" s="92"/>
      <c r="C14" s="92"/>
      <c r="D14" s="92"/>
      <c r="E14" s="92"/>
      <c r="F14" s="39">
        <f t="shared" ref="F14:J14" si="0">F8-F11</f>
        <v>-6473.7721587368287</v>
      </c>
      <c r="G14" s="39">
        <f t="shared" si="0"/>
        <v>-7583.4199999999255</v>
      </c>
      <c r="H14" s="39">
        <f t="shared" si="0"/>
        <v>0</v>
      </c>
      <c r="I14" s="39">
        <f t="shared" si="0"/>
        <v>0</v>
      </c>
      <c r="J14" s="39">
        <f t="shared" si="0"/>
        <v>0</v>
      </c>
    </row>
    <row r="15" spans="1:10" ht="18" x14ac:dyDescent="0.25">
      <c r="A15" s="5"/>
      <c r="B15" s="9"/>
      <c r="C15" s="9"/>
      <c r="D15" s="9"/>
      <c r="E15" s="9"/>
      <c r="F15" s="9"/>
      <c r="G15" s="9"/>
      <c r="H15" s="3"/>
      <c r="I15" s="3"/>
      <c r="J15" s="3"/>
    </row>
    <row r="16" spans="1:10" ht="18" customHeight="1" x14ac:dyDescent="0.25">
      <c r="A16" s="78" t="s">
        <v>24</v>
      </c>
      <c r="B16" s="79"/>
      <c r="C16" s="79"/>
      <c r="D16" s="79"/>
      <c r="E16" s="79"/>
      <c r="F16" s="79"/>
      <c r="G16" s="79"/>
      <c r="H16" s="79"/>
      <c r="I16" s="79"/>
      <c r="J16" s="79"/>
    </row>
    <row r="17" spans="1:10" ht="18" x14ac:dyDescent="0.25">
      <c r="A17" s="22"/>
      <c r="B17" s="20"/>
      <c r="C17" s="20"/>
      <c r="D17" s="20"/>
      <c r="E17" s="20"/>
      <c r="F17" s="20"/>
      <c r="G17" s="20"/>
      <c r="H17" s="21"/>
      <c r="I17" s="21"/>
      <c r="J17" s="21"/>
    </row>
    <row r="18" spans="1:10" ht="25.5" x14ac:dyDescent="0.25">
      <c r="A18" s="24"/>
      <c r="B18" s="25"/>
      <c r="C18" s="25"/>
      <c r="D18" s="26"/>
      <c r="E18" s="27"/>
      <c r="F18" s="4" t="s">
        <v>11</v>
      </c>
      <c r="G18" s="4" t="s">
        <v>12</v>
      </c>
      <c r="H18" s="4" t="s">
        <v>30</v>
      </c>
      <c r="I18" s="4" t="s">
        <v>31</v>
      </c>
      <c r="J18" s="4" t="s">
        <v>32</v>
      </c>
    </row>
    <row r="19" spans="1:10" ht="15.75" customHeight="1" x14ac:dyDescent="0.25">
      <c r="A19" s="88" t="s">
        <v>7</v>
      </c>
      <c r="B19" s="89"/>
      <c r="C19" s="89"/>
      <c r="D19" s="89"/>
      <c r="E19" s="90"/>
      <c r="F19" s="30"/>
      <c r="G19" s="30"/>
      <c r="H19" s="30"/>
      <c r="I19" s="30"/>
      <c r="J19" s="30"/>
    </row>
    <row r="20" spans="1:10" x14ac:dyDescent="0.25">
      <c r="A20" s="88" t="s">
        <v>8</v>
      </c>
      <c r="B20" s="81"/>
      <c r="C20" s="81"/>
      <c r="D20" s="81"/>
      <c r="E20" s="81"/>
      <c r="F20" s="30"/>
      <c r="G20" s="30"/>
      <c r="H20" s="30"/>
      <c r="I20" s="30"/>
      <c r="J20" s="30"/>
    </row>
    <row r="21" spans="1:10" x14ac:dyDescent="0.25">
      <c r="A21" s="91" t="s">
        <v>9</v>
      </c>
      <c r="B21" s="92"/>
      <c r="C21" s="92"/>
      <c r="D21" s="92"/>
      <c r="E21" s="92"/>
      <c r="F21" s="28">
        <v>0</v>
      </c>
      <c r="G21" s="28">
        <v>0</v>
      </c>
      <c r="H21" s="28">
        <v>0</v>
      </c>
      <c r="I21" s="28">
        <v>0</v>
      </c>
      <c r="J21" s="28">
        <v>0</v>
      </c>
    </row>
    <row r="22" spans="1:10" ht="18" x14ac:dyDescent="0.25">
      <c r="A22" s="19"/>
      <c r="B22" s="20"/>
      <c r="C22" s="20"/>
      <c r="D22" s="20"/>
      <c r="E22" s="20"/>
      <c r="F22" s="20"/>
      <c r="G22" s="20"/>
      <c r="H22" s="21"/>
      <c r="I22" s="21"/>
      <c r="J22" s="21"/>
    </row>
    <row r="23" spans="1:10" ht="18" customHeight="1" x14ac:dyDescent="0.25">
      <c r="A23" s="78" t="s">
        <v>33</v>
      </c>
      <c r="B23" s="79"/>
      <c r="C23" s="79"/>
      <c r="D23" s="79"/>
      <c r="E23" s="79"/>
      <c r="F23" s="79"/>
      <c r="G23" s="79"/>
      <c r="H23" s="79"/>
      <c r="I23" s="79"/>
      <c r="J23" s="79"/>
    </row>
    <row r="24" spans="1:10" ht="18" x14ac:dyDescent="0.25">
      <c r="A24" s="19"/>
      <c r="B24" s="20"/>
      <c r="C24" s="20"/>
      <c r="D24" s="20"/>
      <c r="E24" s="20"/>
      <c r="F24" s="20"/>
      <c r="G24" s="20"/>
      <c r="H24" s="21"/>
      <c r="I24" s="21"/>
      <c r="J24" s="21"/>
    </row>
    <row r="25" spans="1:10" ht="25.5" x14ac:dyDescent="0.25">
      <c r="A25" s="24"/>
      <c r="B25" s="25"/>
      <c r="C25" s="25"/>
      <c r="D25" s="26"/>
      <c r="E25" s="27"/>
      <c r="F25" s="4" t="s">
        <v>11</v>
      </c>
      <c r="G25" s="4" t="s">
        <v>12</v>
      </c>
      <c r="H25" s="4" t="s">
        <v>30</v>
      </c>
      <c r="I25" s="4" t="s">
        <v>31</v>
      </c>
      <c r="J25" s="4" t="s">
        <v>32</v>
      </c>
    </row>
    <row r="26" spans="1:10" x14ac:dyDescent="0.25">
      <c r="A26" s="82" t="s">
        <v>27</v>
      </c>
      <c r="B26" s="83"/>
      <c r="C26" s="83"/>
      <c r="D26" s="83"/>
      <c r="E26" s="84"/>
      <c r="F26" s="40">
        <v>14057.186276461609</v>
      </c>
      <c r="G26" s="40">
        <v>7583.42</v>
      </c>
      <c r="H26" s="40"/>
      <c r="I26" s="40"/>
      <c r="J26" s="41"/>
    </row>
    <row r="27" spans="1:10" ht="30" customHeight="1" x14ac:dyDescent="0.25">
      <c r="A27" s="85" t="s">
        <v>36</v>
      </c>
      <c r="B27" s="86"/>
      <c r="C27" s="86"/>
      <c r="D27" s="86"/>
      <c r="E27" s="87"/>
      <c r="F27" s="42">
        <v>14057.186276461609</v>
      </c>
      <c r="G27" s="42">
        <v>7583.42</v>
      </c>
      <c r="H27" s="32"/>
      <c r="I27" s="32"/>
      <c r="J27" s="31"/>
    </row>
    <row r="28" spans="1:10" ht="30" customHeight="1" x14ac:dyDescent="0.25">
      <c r="A28" s="85" t="s">
        <v>37</v>
      </c>
      <c r="B28" s="86"/>
      <c r="C28" s="86"/>
      <c r="D28" s="86"/>
      <c r="E28" s="87"/>
      <c r="F28" s="32"/>
      <c r="G28" s="32"/>
      <c r="H28" s="32"/>
      <c r="I28" s="32"/>
      <c r="J28" s="31"/>
    </row>
    <row r="31" spans="1:10" x14ac:dyDescent="0.25">
      <c r="A31" s="80" t="s">
        <v>10</v>
      </c>
      <c r="B31" s="81"/>
      <c r="C31" s="81"/>
      <c r="D31" s="81"/>
      <c r="E31" s="81"/>
      <c r="F31" s="38">
        <f>F26+F14</f>
        <v>7583.4141177247802</v>
      </c>
      <c r="G31" s="30">
        <v>0</v>
      </c>
      <c r="H31" s="30">
        <v>0</v>
      </c>
      <c r="I31" s="30">
        <v>0</v>
      </c>
      <c r="J31" s="30">
        <v>0</v>
      </c>
    </row>
    <row r="32" spans="1:10" ht="11.25" customHeight="1" x14ac:dyDescent="0.25">
      <c r="A32" s="14"/>
      <c r="B32" s="15"/>
      <c r="C32" s="15"/>
      <c r="D32" s="15"/>
      <c r="E32" s="15"/>
      <c r="F32" s="16"/>
      <c r="G32" s="16"/>
      <c r="H32" s="16"/>
      <c r="I32" s="16"/>
      <c r="J32" s="16"/>
    </row>
    <row r="33" spans="1:10" ht="29.25" customHeight="1" x14ac:dyDescent="0.25">
      <c r="A33" s="76" t="s">
        <v>34</v>
      </c>
      <c r="B33" s="77"/>
      <c r="C33" s="77"/>
      <c r="D33" s="77"/>
      <c r="E33" s="77"/>
      <c r="F33" s="77"/>
      <c r="G33" s="77"/>
      <c r="H33" s="77"/>
      <c r="I33" s="77"/>
      <c r="J33" s="77"/>
    </row>
    <row r="34" spans="1:10" ht="8.25" customHeight="1" x14ac:dyDescent="0.25"/>
    <row r="35" spans="1:10" x14ac:dyDescent="0.25">
      <c r="A35" s="76" t="s">
        <v>28</v>
      </c>
      <c r="B35" s="77"/>
      <c r="C35" s="77"/>
      <c r="D35" s="77"/>
      <c r="E35" s="77"/>
      <c r="F35" s="77"/>
      <c r="G35" s="77"/>
      <c r="H35" s="77"/>
      <c r="I35" s="77"/>
      <c r="J35" s="77"/>
    </row>
    <row r="36" spans="1:10" ht="8.25" customHeight="1" x14ac:dyDescent="0.25"/>
    <row r="37" spans="1:10" ht="29.25" customHeight="1" x14ac:dyDescent="0.25">
      <c r="A37" s="76" t="s">
        <v>29</v>
      </c>
      <c r="B37" s="77"/>
      <c r="C37" s="77"/>
      <c r="D37" s="77"/>
      <c r="E37" s="77"/>
      <c r="F37" s="77"/>
      <c r="G37" s="77"/>
      <c r="H37" s="77"/>
      <c r="I37" s="77"/>
      <c r="J37" s="77"/>
    </row>
  </sheetData>
  <mergeCells count="21">
    <mergeCell ref="A12:E12"/>
    <mergeCell ref="A5:J5"/>
    <mergeCell ref="A16:J16"/>
    <mergeCell ref="A1:J1"/>
    <mergeCell ref="A3:J3"/>
    <mergeCell ref="A8:E8"/>
    <mergeCell ref="A9:E9"/>
    <mergeCell ref="A10:E10"/>
    <mergeCell ref="A19:E19"/>
    <mergeCell ref="A20:E20"/>
    <mergeCell ref="A21:E21"/>
    <mergeCell ref="A13:E13"/>
    <mergeCell ref="A14:E14"/>
    <mergeCell ref="A37:J37"/>
    <mergeCell ref="A23:J23"/>
    <mergeCell ref="A33:J33"/>
    <mergeCell ref="A31:E31"/>
    <mergeCell ref="A35:J35"/>
    <mergeCell ref="A26:E26"/>
    <mergeCell ref="A28:E28"/>
    <mergeCell ref="A27:E27"/>
  </mergeCells>
  <pageMargins left="0.7" right="0.7" top="0.75" bottom="0.75" header="0.3" footer="0.3"/>
  <pageSetup paperSize="9" scale="6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A017B-CBE1-4798-B972-C8C288BD5A68}">
  <sheetPr>
    <pageSetUpPr fitToPage="1"/>
  </sheetPr>
  <dimension ref="A1:L37"/>
  <sheetViews>
    <sheetView workbookViewId="0">
      <selection activeCell="G12" sqref="G12"/>
    </sheetView>
  </sheetViews>
  <sheetFormatPr defaultRowHeight="15" x14ac:dyDescent="0.25"/>
  <cols>
    <col min="5" max="10" width="25.28515625" customWidth="1"/>
    <col min="12" max="12" width="14.85546875" customWidth="1"/>
  </cols>
  <sheetData>
    <row r="1" spans="1:12" ht="42" customHeight="1" x14ac:dyDescent="0.25">
      <c r="A1" s="78" t="s">
        <v>111</v>
      </c>
      <c r="B1" s="78"/>
      <c r="C1" s="78"/>
      <c r="D1" s="78"/>
      <c r="E1" s="78"/>
      <c r="F1" s="78"/>
      <c r="G1" s="78"/>
      <c r="H1" s="78"/>
      <c r="I1" s="78"/>
      <c r="J1" s="78"/>
    </row>
    <row r="2" spans="1:12" ht="18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12" ht="15.75" x14ac:dyDescent="0.25">
      <c r="A3" s="78" t="s">
        <v>22</v>
      </c>
      <c r="B3" s="78"/>
      <c r="C3" s="78"/>
      <c r="D3" s="78"/>
      <c r="E3" s="78"/>
      <c r="F3" s="78"/>
      <c r="G3" s="78"/>
      <c r="H3" s="78"/>
      <c r="I3" s="95"/>
      <c r="J3" s="95"/>
    </row>
    <row r="4" spans="1:12" ht="18" x14ac:dyDescent="0.25">
      <c r="A4" s="22"/>
      <c r="B4" s="22"/>
      <c r="C4" s="22"/>
      <c r="D4" s="22"/>
      <c r="E4" s="22"/>
      <c r="F4" s="22"/>
      <c r="G4" s="22"/>
      <c r="H4" s="22"/>
      <c r="I4" s="6"/>
      <c r="J4" s="6"/>
    </row>
    <row r="5" spans="1:12" ht="15.75" x14ac:dyDescent="0.25">
      <c r="A5" s="78" t="s">
        <v>23</v>
      </c>
      <c r="B5" s="79"/>
      <c r="C5" s="79"/>
      <c r="D5" s="79"/>
      <c r="E5" s="79"/>
      <c r="F5" s="79"/>
      <c r="G5" s="79"/>
      <c r="H5" s="79"/>
      <c r="I5" s="79"/>
      <c r="J5" s="79"/>
    </row>
    <row r="6" spans="1:12" ht="18" x14ac:dyDescent="0.25">
      <c r="A6" s="1"/>
      <c r="B6" s="2"/>
      <c r="C6" s="2"/>
      <c r="D6" s="2"/>
      <c r="E6" s="7"/>
      <c r="F6" s="8"/>
      <c r="G6" s="8"/>
      <c r="H6" s="8"/>
      <c r="I6" s="8"/>
      <c r="J6" s="33" t="s">
        <v>107</v>
      </c>
    </row>
    <row r="7" spans="1:12" ht="25.5" x14ac:dyDescent="0.25">
      <c r="A7" s="24"/>
      <c r="B7" s="25"/>
      <c r="C7" s="25"/>
      <c r="D7" s="26"/>
      <c r="E7" s="27"/>
      <c r="F7" s="4" t="s">
        <v>25</v>
      </c>
      <c r="G7" s="4" t="s">
        <v>26</v>
      </c>
      <c r="H7" s="4" t="s">
        <v>30</v>
      </c>
      <c r="I7" s="4" t="s">
        <v>31</v>
      </c>
      <c r="J7" s="4" t="s">
        <v>32</v>
      </c>
    </row>
    <row r="8" spans="1:12" x14ac:dyDescent="0.25">
      <c r="A8" s="96" t="s">
        <v>0</v>
      </c>
      <c r="B8" s="92"/>
      <c r="C8" s="92"/>
      <c r="D8" s="92"/>
      <c r="E8" s="97"/>
      <c r="F8" s="39">
        <f>F9</f>
        <v>13382815.953474998</v>
      </c>
      <c r="G8" s="39">
        <v>14002377.90474</v>
      </c>
      <c r="H8" s="39">
        <v>15069450.261720002</v>
      </c>
      <c r="I8" s="39">
        <v>15069450.261720002</v>
      </c>
      <c r="J8" s="39">
        <v>15069450.261720002</v>
      </c>
      <c r="L8" s="43"/>
    </row>
    <row r="9" spans="1:12" x14ac:dyDescent="0.25">
      <c r="A9" s="88" t="s">
        <v>1</v>
      </c>
      <c r="B9" s="81"/>
      <c r="C9" s="81"/>
      <c r="D9" s="81"/>
      <c r="E9" s="94"/>
      <c r="F9" s="37">
        <f>SAŽETAK!F9*7.5345</f>
        <v>13382815.953474998</v>
      </c>
      <c r="G9" s="37">
        <f>SAŽETAK!G9*7.5345</f>
        <v>14002377.90474</v>
      </c>
      <c r="H9" s="37">
        <f>SAŽETAK!H9*7.5345</f>
        <v>15157842.378645001</v>
      </c>
      <c r="I9" s="37">
        <f>SAŽETAK!I9*7.5345</f>
        <v>15157842.378645001</v>
      </c>
      <c r="J9" s="37">
        <f>SAŽETAK!J9*7.5345</f>
        <v>15157842.378645001</v>
      </c>
      <c r="L9" s="43"/>
    </row>
    <row r="10" spans="1:12" x14ac:dyDescent="0.25">
      <c r="A10" s="98" t="s">
        <v>2</v>
      </c>
      <c r="B10" s="94"/>
      <c r="C10" s="94"/>
      <c r="D10" s="94"/>
      <c r="E10" s="94"/>
      <c r="F10" s="29"/>
      <c r="G10" s="29"/>
      <c r="H10" s="29">
        <v>0</v>
      </c>
      <c r="I10" s="29">
        <v>0</v>
      </c>
      <c r="J10" s="29">
        <v>0</v>
      </c>
      <c r="L10" s="43"/>
    </row>
    <row r="11" spans="1:12" x14ac:dyDescent="0.25">
      <c r="A11" s="34" t="s">
        <v>3</v>
      </c>
      <c r="B11" s="36"/>
      <c r="C11" s="36"/>
      <c r="D11" s="36"/>
      <c r="E11" s="36"/>
      <c r="F11" s="39">
        <f>F12+F13</f>
        <v>13431592.589805</v>
      </c>
      <c r="G11" s="39">
        <v>14059515.18273</v>
      </c>
      <c r="H11" s="39">
        <v>15069450.261720002</v>
      </c>
      <c r="I11" s="39">
        <v>15069450.261720002</v>
      </c>
      <c r="J11" s="39">
        <v>15069450.261720002</v>
      </c>
      <c r="L11" s="43"/>
    </row>
    <row r="12" spans="1:12" x14ac:dyDescent="0.25">
      <c r="A12" s="80" t="s">
        <v>4</v>
      </c>
      <c r="B12" s="81"/>
      <c r="C12" s="81"/>
      <c r="D12" s="81"/>
      <c r="E12" s="81"/>
      <c r="F12" s="37">
        <f>SAŽETAK!F12*7.5345</f>
        <v>13235047.170735</v>
      </c>
      <c r="G12" s="37">
        <f>SAŽETAK!G12*7.5345</f>
        <v>13893525.400995001</v>
      </c>
      <c r="H12" s="37">
        <f>SAŽETAK!H12*7.5345</f>
        <v>15062319.987645</v>
      </c>
      <c r="I12" s="37">
        <f>SAŽETAK!I12*7.5345</f>
        <v>15062319.987645</v>
      </c>
      <c r="J12" s="37">
        <f>SAŽETAK!J12*7.5345</f>
        <v>15062319.987645</v>
      </c>
      <c r="L12" s="43"/>
    </row>
    <row r="13" spans="1:12" x14ac:dyDescent="0.25">
      <c r="A13" s="93" t="s">
        <v>5</v>
      </c>
      <c r="B13" s="94"/>
      <c r="C13" s="94"/>
      <c r="D13" s="94"/>
      <c r="E13" s="94"/>
      <c r="F13" s="38">
        <f>SAŽETAK!F13*7.5345</f>
        <v>196545.41907000003</v>
      </c>
      <c r="G13" s="38">
        <f>SAŽETAK!G13*7.5345</f>
        <v>165989.78173500003</v>
      </c>
      <c r="H13" s="38">
        <f>SAŽETAK!H13*7.5345</f>
        <v>95522.391000000003</v>
      </c>
      <c r="I13" s="38">
        <f>SAŽETAK!I13*7.5345</f>
        <v>95522.391000000003</v>
      </c>
      <c r="J13" s="38">
        <f>SAŽETAK!J13*7.5345</f>
        <v>95522.391000000003</v>
      </c>
      <c r="L13" s="43"/>
    </row>
    <row r="14" spans="1:12" x14ac:dyDescent="0.25">
      <c r="A14" s="91" t="s">
        <v>6</v>
      </c>
      <c r="B14" s="92"/>
      <c r="C14" s="92"/>
      <c r="D14" s="92"/>
      <c r="E14" s="92"/>
      <c r="F14" s="39">
        <f>F9-F11</f>
        <v>-48776.636330001056</v>
      </c>
      <c r="G14" s="39">
        <v>-57137.277990000322</v>
      </c>
      <c r="H14" s="39">
        <v>0</v>
      </c>
      <c r="I14" s="39">
        <v>0</v>
      </c>
      <c r="J14" s="39">
        <v>0</v>
      </c>
      <c r="L14" s="43"/>
    </row>
    <row r="15" spans="1:12" ht="18" x14ac:dyDescent="0.25">
      <c r="A15" s="22"/>
      <c r="B15" s="20"/>
      <c r="C15" s="20"/>
      <c r="D15" s="20"/>
      <c r="E15" s="20"/>
      <c r="F15" s="20"/>
      <c r="G15" s="20"/>
      <c r="H15" s="21"/>
      <c r="I15" s="21"/>
      <c r="J15" s="21"/>
      <c r="L15" s="43"/>
    </row>
    <row r="16" spans="1:12" ht="15.75" x14ac:dyDescent="0.25">
      <c r="A16" s="78" t="s">
        <v>24</v>
      </c>
      <c r="B16" s="79"/>
      <c r="C16" s="79"/>
      <c r="D16" s="79"/>
      <c r="E16" s="79"/>
      <c r="F16" s="79"/>
      <c r="G16" s="79"/>
      <c r="H16" s="79"/>
      <c r="I16" s="79"/>
      <c r="J16" s="79"/>
      <c r="L16" s="43"/>
    </row>
    <row r="17" spans="1:12" ht="18" x14ac:dyDescent="0.25">
      <c r="A17" s="22"/>
      <c r="B17" s="20"/>
      <c r="C17" s="20"/>
      <c r="D17" s="20"/>
      <c r="E17" s="20"/>
      <c r="F17" s="20"/>
      <c r="G17" s="20"/>
      <c r="H17" s="21"/>
      <c r="I17" s="21"/>
      <c r="J17" s="21"/>
      <c r="L17" s="43"/>
    </row>
    <row r="18" spans="1:12" ht="25.5" x14ac:dyDescent="0.25">
      <c r="A18" s="24"/>
      <c r="B18" s="25"/>
      <c r="C18" s="25"/>
      <c r="D18" s="26"/>
      <c r="E18" s="27"/>
      <c r="F18" s="4" t="s">
        <v>11</v>
      </c>
      <c r="G18" s="4" t="s">
        <v>12</v>
      </c>
      <c r="H18" s="4" t="s">
        <v>30</v>
      </c>
      <c r="I18" s="4" t="s">
        <v>31</v>
      </c>
      <c r="J18" s="4" t="s">
        <v>32</v>
      </c>
      <c r="L18" s="43"/>
    </row>
    <row r="19" spans="1:12" x14ac:dyDescent="0.25">
      <c r="A19" s="88" t="s">
        <v>7</v>
      </c>
      <c r="B19" s="89"/>
      <c r="C19" s="89"/>
      <c r="D19" s="89"/>
      <c r="E19" s="90"/>
      <c r="F19" s="30"/>
      <c r="G19" s="30"/>
      <c r="H19" s="30"/>
      <c r="I19" s="30"/>
      <c r="J19" s="30"/>
      <c r="L19" s="43"/>
    </row>
    <row r="20" spans="1:12" x14ac:dyDescent="0.25">
      <c r="A20" s="88" t="s">
        <v>8</v>
      </c>
      <c r="B20" s="81"/>
      <c r="C20" s="81"/>
      <c r="D20" s="81"/>
      <c r="E20" s="81"/>
      <c r="F20" s="30"/>
      <c r="G20" s="30"/>
      <c r="H20" s="30"/>
      <c r="I20" s="30"/>
      <c r="J20" s="30"/>
      <c r="L20" s="43"/>
    </row>
    <row r="21" spans="1:12" x14ac:dyDescent="0.25">
      <c r="A21" s="91" t="s">
        <v>9</v>
      </c>
      <c r="B21" s="92"/>
      <c r="C21" s="92"/>
      <c r="D21" s="92"/>
      <c r="E21" s="92"/>
      <c r="F21" s="28">
        <v>0</v>
      </c>
      <c r="G21" s="28">
        <v>0</v>
      </c>
      <c r="H21" s="28">
        <v>0</v>
      </c>
      <c r="I21" s="28">
        <v>0</v>
      </c>
      <c r="J21" s="28">
        <v>0</v>
      </c>
      <c r="L21" s="43"/>
    </row>
    <row r="22" spans="1:12" ht="18" x14ac:dyDescent="0.25">
      <c r="A22" s="19"/>
      <c r="B22" s="20"/>
      <c r="C22" s="20"/>
      <c r="D22" s="20"/>
      <c r="E22" s="20"/>
      <c r="F22" s="20"/>
      <c r="G22" s="20"/>
      <c r="H22" s="21"/>
      <c r="I22" s="21"/>
      <c r="J22" s="21"/>
      <c r="L22" s="43"/>
    </row>
    <row r="23" spans="1:12" ht="15.75" x14ac:dyDescent="0.25">
      <c r="A23" s="78" t="s">
        <v>33</v>
      </c>
      <c r="B23" s="79"/>
      <c r="C23" s="79"/>
      <c r="D23" s="79"/>
      <c r="E23" s="79"/>
      <c r="F23" s="79"/>
      <c r="G23" s="79"/>
      <c r="H23" s="79"/>
      <c r="I23" s="79"/>
      <c r="J23" s="79"/>
      <c r="L23" s="43"/>
    </row>
    <row r="24" spans="1:12" ht="18" x14ac:dyDescent="0.25">
      <c r="A24" s="19"/>
      <c r="B24" s="20"/>
      <c r="C24" s="20"/>
      <c r="D24" s="20"/>
      <c r="E24" s="20"/>
      <c r="F24" s="20"/>
      <c r="G24" s="20"/>
      <c r="H24" s="21"/>
      <c r="I24" s="21"/>
      <c r="J24" s="21"/>
      <c r="L24" s="43"/>
    </row>
    <row r="25" spans="1:12" ht="25.5" x14ac:dyDescent="0.25">
      <c r="A25" s="24"/>
      <c r="B25" s="25"/>
      <c r="C25" s="25"/>
      <c r="D25" s="26"/>
      <c r="E25" s="27"/>
      <c r="F25" s="4" t="s">
        <v>11</v>
      </c>
      <c r="G25" s="4" t="s">
        <v>12</v>
      </c>
      <c r="H25" s="4" t="s">
        <v>30</v>
      </c>
      <c r="I25" s="4" t="s">
        <v>31</v>
      </c>
      <c r="J25" s="4" t="s">
        <v>32</v>
      </c>
      <c r="L25" s="43"/>
    </row>
    <row r="26" spans="1:12" x14ac:dyDescent="0.25">
      <c r="A26" s="82" t="s">
        <v>27</v>
      </c>
      <c r="B26" s="83"/>
      <c r="C26" s="83"/>
      <c r="D26" s="83"/>
      <c r="E26" s="84"/>
      <c r="F26" s="40">
        <v>105913.87</v>
      </c>
      <c r="G26" s="40">
        <v>57137.277990000002</v>
      </c>
      <c r="H26" s="40"/>
      <c r="I26" s="40"/>
      <c r="J26" s="41"/>
      <c r="L26" s="43"/>
    </row>
    <row r="27" spans="1:12" x14ac:dyDescent="0.25">
      <c r="A27" s="85" t="s">
        <v>36</v>
      </c>
      <c r="B27" s="86"/>
      <c r="C27" s="86"/>
      <c r="D27" s="86"/>
      <c r="E27" s="87"/>
      <c r="F27" s="42">
        <f>SAŽETAK!F27*7.5345</f>
        <v>105913.87</v>
      </c>
      <c r="G27" s="42">
        <f>SAŽETAK!G27*7.5345</f>
        <v>57137.277990000002</v>
      </c>
      <c r="H27" s="32"/>
      <c r="I27" s="32"/>
      <c r="J27" s="31"/>
      <c r="L27" s="43"/>
    </row>
    <row r="28" spans="1:12" x14ac:dyDescent="0.25">
      <c r="A28" s="85" t="s">
        <v>37</v>
      </c>
      <c r="B28" s="86"/>
      <c r="C28" s="86"/>
      <c r="D28" s="86"/>
      <c r="E28" s="87"/>
      <c r="F28" s="32"/>
      <c r="G28" s="32"/>
      <c r="H28" s="32"/>
      <c r="I28" s="32"/>
      <c r="J28" s="31"/>
      <c r="L28" s="43"/>
    </row>
    <row r="29" spans="1:12" x14ac:dyDescent="0.25">
      <c r="L29" s="43"/>
    </row>
    <row r="30" spans="1:12" x14ac:dyDescent="0.25">
      <c r="L30" s="43"/>
    </row>
    <row r="31" spans="1:12" x14ac:dyDescent="0.25">
      <c r="A31" s="80" t="s">
        <v>10</v>
      </c>
      <c r="B31" s="81"/>
      <c r="C31" s="81"/>
      <c r="D31" s="81"/>
      <c r="E31" s="81"/>
      <c r="F31" s="38">
        <f>SAŽETAK!$F$31*7.5345</f>
        <v>57137.23366999736</v>
      </c>
      <c r="G31" s="30">
        <v>0</v>
      </c>
      <c r="H31" s="30">
        <v>0</v>
      </c>
      <c r="I31" s="30">
        <v>0</v>
      </c>
      <c r="J31" s="30">
        <v>0</v>
      </c>
      <c r="L31" s="43"/>
    </row>
    <row r="32" spans="1:12" ht="15.75" x14ac:dyDescent="0.25">
      <c r="A32" s="14"/>
      <c r="B32" s="15"/>
      <c r="C32" s="15"/>
      <c r="D32" s="15"/>
      <c r="E32" s="15"/>
      <c r="F32" s="16"/>
      <c r="G32" s="16"/>
      <c r="H32" s="16"/>
      <c r="I32" s="16"/>
      <c r="J32" s="16"/>
    </row>
    <row r="33" spans="1:10" ht="32.25" customHeight="1" x14ac:dyDescent="0.25">
      <c r="A33" s="76" t="s">
        <v>34</v>
      </c>
      <c r="B33" s="77"/>
      <c r="C33" s="77"/>
      <c r="D33" s="77"/>
      <c r="E33" s="77"/>
      <c r="F33" s="77"/>
      <c r="G33" s="77"/>
      <c r="H33" s="77"/>
      <c r="I33" s="77"/>
      <c r="J33" s="77"/>
    </row>
    <row r="35" spans="1:10" x14ac:dyDescent="0.25">
      <c r="A35" s="76" t="s">
        <v>28</v>
      </c>
      <c r="B35" s="77"/>
      <c r="C35" s="77"/>
      <c r="D35" s="77"/>
      <c r="E35" s="77"/>
      <c r="F35" s="77"/>
      <c r="G35" s="77"/>
      <c r="H35" s="77"/>
      <c r="I35" s="77"/>
      <c r="J35" s="77"/>
    </row>
    <row r="37" spans="1:10" ht="30" customHeight="1" x14ac:dyDescent="0.25">
      <c r="A37" s="76" t="s">
        <v>29</v>
      </c>
      <c r="B37" s="77"/>
      <c r="C37" s="77"/>
      <c r="D37" s="77"/>
      <c r="E37" s="77"/>
      <c r="F37" s="77"/>
      <c r="G37" s="77"/>
      <c r="H37" s="77"/>
      <c r="I37" s="77"/>
      <c r="J37" s="77"/>
    </row>
  </sheetData>
  <mergeCells count="21">
    <mergeCell ref="A37:J37"/>
    <mergeCell ref="A16:J16"/>
    <mergeCell ref="A19:E19"/>
    <mergeCell ref="A20:E20"/>
    <mergeCell ref="A21:E21"/>
    <mergeCell ref="A23:J23"/>
    <mergeCell ref="A26:E26"/>
    <mergeCell ref="A27:E27"/>
    <mergeCell ref="A28:E28"/>
    <mergeCell ref="A31:E31"/>
    <mergeCell ref="A33:J33"/>
    <mergeCell ref="A35:J35"/>
    <mergeCell ref="A14:E14"/>
    <mergeCell ref="A3:J3"/>
    <mergeCell ref="A5:J5"/>
    <mergeCell ref="A1:J1"/>
    <mergeCell ref="A8:E8"/>
    <mergeCell ref="A9:E9"/>
    <mergeCell ref="A10:E10"/>
    <mergeCell ref="A12:E12"/>
    <mergeCell ref="A13:E13"/>
  </mergeCells>
  <pageMargins left="0.7" right="0.7" top="0.75" bottom="0.75" header="0.3" footer="0.3"/>
  <pageSetup paperSize="9" scale="6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67D53-A93B-47E7-9252-0B2B395D7108}">
  <dimension ref="A1:N62"/>
  <sheetViews>
    <sheetView showGridLines="0" topLeftCell="A25" zoomScaleNormal="100" workbookViewId="0">
      <selection activeCell="E52" sqref="E52"/>
    </sheetView>
  </sheetViews>
  <sheetFormatPr defaultRowHeight="11.25" x14ac:dyDescent="0.15"/>
  <cols>
    <col min="1" max="1" width="78.7109375" style="44" customWidth="1"/>
    <col min="2" max="2" width="21.85546875" style="44" customWidth="1"/>
    <col min="3" max="3" width="19.7109375" style="44" customWidth="1"/>
    <col min="4" max="4" width="12.28515625" style="44" customWidth="1"/>
    <col min="5" max="5" width="19.42578125" style="44" customWidth="1"/>
    <col min="6" max="6" width="14.42578125" style="44" customWidth="1"/>
    <col min="7" max="7" width="17.85546875" style="44" customWidth="1"/>
    <col min="8" max="8" width="13.140625" style="44" customWidth="1"/>
    <col min="9" max="9" width="14.42578125" style="44" customWidth="1"/>
    <col min="10" max="10" width="15.42578125" style="44" customWidth="1"/>
    <col min="11" max="11" width="0.85546875" style="44" customWidth="1"/>
    <col min="12" max="12" width="9.140625" style="44"/>
    <col min="13" max="13" width="14.7109375" style="44" customWidth="1"/>
    <col min="14" max="14" width="15" style="44" bestFit="1" customWidth="1"/>
    <col min="15" max="16384" width="9.140625" style="44"/>
  </cols>
  <sheetData>
    <row r="1" spans="1:14" ht="39" customHeight="1" x14ac:dyDescent="0.15">
      <c r="A1" s="78" t="s">
        <v>111</v>
      </c>
      <c r="B1" s="78"/>
      <c r="C1" s="78"/>
      <c r="D1" s="78"/>
      <c r="E1" s="78"/>
      <c r="F1" s="78"/>
      <c r="G1" s="78"/>
      <c r="H1" s="78"/>
      <c r="I1" s="78"/>
      <c r="J1" s="78"/>
    </row>
    <row r="3" spans="1:14" ht="15.75" x14ac:dyDescent="0.15">
      <c r="A3" s="99" t="s">
        <v>22</v>
      </c>
      <c r="B3" s="99"/>
      <c r="C3" s="99"/>
      <c r="D3" s="99"/>
      <c r="E3" s="99"/>
      <c r="F3" s="99"/>
      <c r="G3" s="99"/>
      <c r="H3" s="99"/>
      <c r="I3" s="100"/>
      <c r="J3" s="100"/>
    </row>
    <row r="4" spans="1:14" ht="18" x14ac:dyDescent="0.15">
      <c r="A4" s="45"/>
      <c r="B4" s="45"/>
      <c r="C4" s="45"/>
      <c r="D4" s="45"/>
      <c r="E4" s="45"/>
      <c r="F4" s="45"/>
      <c r="G4" s="45"/>
      <c r="H4" s="45"/>
      <c r="I4" s="46"/>
      <c r="J4" s="46"/>
    </row>
    <row r="5" spans="1:14" ht="15.75" x14ac:dyDescent="0.25">
      <c r="A5" s="99" t="s">
        <v>23</v>
      </c>
      <c r="B5" s="79"/>
      <c r="C5" s="79"/>
      <c r="D5" s="79"/>
      <c r="E5" s="79"/>
      <c r="F5" s="79"/>
      <c r="G5" s="79"/>
      <c r="H5" s="79"/>
      <c r="I5" s="79"/>
      <c r="J5" s="79"/>
    </row>
    <row r="7" spans="1:14" ht="13.5" thickBot="1" x14ac:dyDescent="0.2">
      <c r="J7" s="33" t="s">
        <v>106</v>
      </c>
    </row>
    <row r="8" spans="1:14" s="48" customFormat="1" ht="26.25" thickBot="1" x14ac:dyDescent="0.2">
      <c r="A8" s="47" t="s">
        <v>38</v>
      </c>
      <c r="B8" s="47" t="s">
        <v>39</v>
      </c>
      <c r="C8" s="47" t="s">
        <v>12</v>
      </c>
      <c r="D8" s="47" t="s">
        <v>40</v>
      </c>
      <c r="E8" s="47" t="s">
        <v>41</v>
      </c>
      <c r="F8" s="47" t="s">
        <v>42</v>
      </c>
      <c r="G8" s="47" t="s">
        <v>43</v>
      </c>
      <c r="H8" s="47" t="s">
        <v>44</v>
      </c>
      <c r="I8" s="47" t="s">
        <v>45</v>
      </c>
      <c r="J8" s="47" t="s">
        <v>46</v>
      </c>
    </row>
    <row r="9" spans="1:14" s="51" customFormat="1" ht="12.75" x14ac:dyDescent="0.2">
      <c r="A9" s="49" t="s">
        <v>47</v>
      </c>
      <c r="B9" s="50"/>
      <c r="C9" s="50"/>
      <c r="D9" s="50"/>
      <c r="E9" s="50"/>
      <c r="F9" s="50"/>
      <c r="G9" s="50"/>
      <c r="H9" s="50"/>
      <c r="I9" s="50"/>
      <c r="J9" s="50"/>
    </row>
    <row r="10" spans="1:14" s="51" customFormat="1" ht="12.75" x14ac:dyDescent="0.2">
      <c r="A10" s="49" t="s">
        <v>48</v>
      </c>
      <c r="B10" s="52">
        <f>B11+B13+B15+B17+B20</f>
        <v>1776204.9178412631</v>
      </c>
      <c r="C10" s="52">
        <v>1858434.92</v>
      </c>
      <c r="D10" s="52">
        <f>C10/B10*100</f>
        <v>104.62953352582068</v>
      </c>
      <c r="E10" s="52">
        <v>2011791.41</v>
      </c>
      <c r="F10" s="52">
        <v>108.25</v>
      </c>
      <c r="G10" s="52">
        <v>2011791.41</v>
      </c>
      <c r="H10" s="52">
        <v>100</v>
      </c>
      <c r="I10" s="52">
        <v>2011791.41</v>
      </c>
      <c r="J10" s="52">
        <v>100</v>
      </c>
      <c r="N10" s="53"/>
    </row>
    <row r="11" spans="1:14" s="51" customFormat="1" ht="12.75" x14ac:dyDescent="0.2">
      <c r="A11" s="54" t="s">
        <v>49</v>
      </c>
      <c r="B11" s="52">
        <v>1506172.5330147983</v>
      </c>
      <c r="C11" s="52">
        <v>1566551.45</v>
      </c>
      <c r="D11" s="52">
        <f t="shared" ref="D11:D23" si="0">C11/B11*100</f>
        <v>104.00876497623719</v>
      </c>
      <c r="E11" s="52">
        <v>1690035</v>
      </c>
      <c r="F11" s="52">
        <v>107.88</v>
      </c>
      <c r="G11" s="52">
        <v>1690035</v>
      </c>
      <c r="H11" s="52">
        <v>100</v>
      </c>
      <c r="I11" s="52">
        <v>1690035</v>
      </c>
      <c r="J11" s="52">
        <v>100</v>
      </c>
      <c r="N11" s="53"/>
    </row>
    <row r="12" spans="1:14" s="51" customFormat="1" ht="12.75" x14ac:dyDescent="0.2">
      <c r="A12" s="55" t="s">
        <v>50</v>
      </c>
      <c r="B12" s="56">
        <v>1506172.5330147983</v>
      </c>
      <c r="C12" s="56">
        <v>1566551.45</v>
      </c>
      <c r="D12" s="56">
        <f t="shared" si="0"/>
        <v>104.00876497623719</v>
      </c>
      <c r="E12" s="56">
        <v>1690035</v>
      </c>
      <c r="F12" s="56">
        <v>107.88</v>
      </c>
      <c r="G12" s="56">
        <v>1690035</v>
      </c>
      <c r="H12" s="56">
        <v>100</v>
      </c>
      <c r="I12" s="56">
        <v>1690035</v>
      </c>
      <c r="J12" s="56">
        <v>100</v>
      </c>
      <c r="N12" s="53"/>
    </row>
    <row r="13" spans="1:14" s="51" customFormat="1" ht="12.75" x14ac:dyDescent="0.2">
      <c r="A13" s="54" t="s">
        <v>51</v>
      </c>
      <c r="B13" s="52">
        <v>5.8358218859911073</v>
      </c>
      <c r="C13" s="52">
        <v>5.57</v>
      </c>
      <c r="D13" s="52">
        <f t="shared" si="0"/>
        <v>95.444996588583138</v>
      </c>
      <c r="E13" s="52">
        <v>10</v>
      </c>
      <c r="F13" s="52">
        <v>179.53</v>
      </c>
      <c r="G13" s="52">
        <v>10</v>
      </c>
      <c r="H13" s="52">
        <v>100</v>
      </c>
      <c r="I13" s="52">
        <v>10</v>
      </c>
      <c r="J13" s="52">
        <v>100</v>
      </c>
      <c r="N13" s="53"/>
    </row>
    <row r="14" spans="1:14" s="51" customFormat="1" ht="12.75" x14ac:dyDescent="0.2">
      <c r="A14" s="55" t="s">
        <v>52</v>
      </c>
      <c r="B14" s="56">
        <v>5.8358218859911073</v>
      </c>
      <c r="C14" s="56">
        <v>5.57</v>
      </c>
      <c r="D14" s="56">
        <f t="shared" si="0"/>
        <v>95.444996588583138</v>
      </c>
      <c r="E14" s="56">
        <v>10</v>
      </c>
      <c r="F14" s="56">
        <v>179.53</v>
      </c>
      <c r="G14" s="56">
        <v>10</v>
      </c>
      <c r="H14" s="56">
        <v>100</v>
      </c>
      <c r="I14" s="56">
        <v>10</v>
      </c>
      <c r="J14" s="56">
        <v>100</v>
      </c>
      <c r="N14" s="53"/>
    </row>
    <row r="15" spans="1:14" s="51" customFormat="1" ht="25.5" x14ac:dyDescent="0.2">
      <c r="A15" s="54" t="s">
        <v>53</v>
      </c>
      <c r="B15" s="52">
        <v>74979.603158802827</v>
      </c>
      <c r="C15" s="52">
        <v>69035.210000000006</v>
      </c>
      <c r="D15" s="52">
        <f t="shared" si="0"/>
        <v>92.071986369129064</v>
      </c>
      <c r="E15" s="52">
        <v>85349</v>
      </c>
      <c r="F15" s="52">
        <v>123.63</v>
      </c>
      <c r="G15" s="52">
        <v>85349</v>
      </c>
      <c r="H15" s="52">
        <v>100</v>
      </c>
      <c r="I15" s="52">
        <v>85349</v>
      </c>
      <c r="J15" s="52">
        <v>100</v>
      </c>
      <c r="N15" s="53"/>
    </row>
    <row r="16" spans="1:14" s="51" customFormat="1" ht="12.75" x14ac:dyDescent="0.2">
      <c r="A16" s="55" t="s">
        <v>54</v>
      </c>
      <c r="B16" s="56">
        <v>74979.603158802827</v>
      </c>
      <c r="C16" s="56">
        <v>69035.210000000006</v>
      </c>
      <c r="D16" s="56">
        <f t="shared" si="0"/>
        <v>92.071986369129064</v>
      </c>
      <c r="E16" s="56">
        <v>85349</v>
      </c>
      <c r="F16" s="56">
        <v>123.63</v>
      </c>
      <c r="G16" s="56">
        <v>85349</v>
      </c>
      <c r="H16" s="56">
        <v>100</v>
      </c>
      <c r="I16" s="56">
        <v>85349</v>
      </c>
      <c r="J16" s="56">
        <v>100</v>
      </c>
      <c r="N16" s="53"/>
    </row>
    <row r="17" spans="1:14" s="51" customFormat="1" ht="25.5" x14ac:dyDescent="0.2">
      <c r="A17" s="54" t="s">
        <v>55</v>
      </c>
      <c r="B17" s="52">
        <v>6299.5885592939139</v>
      </c>
      <c r="C17" s="52">
        <v>9468.24</v>
      </c>
      <c r="D17" s="52">
        <f t="shared" si="0"/>
        <v>150.29933956609449</v>
      </c>
      <c r="E17" s="52">
        <v>6035</v>
      </c>
      <c r="F17" s="52">
        <v>63.74</v>
      </c>
      <c r="G17" s="52">
        <v>6035</v>
      </c>
      <c r="H17" s="52">
        <v>100</v>
      </c>
      <c r="I17" s="52">
        <v>6035</v>
      </c>
      <c r="J17" s="52">
        <v>100</v>
      </c>
      <c r="N17" s="53"/>
    </row>
    <row r="18" spans="1:14" s="51" customFormat="1" ht="12.75" x14ac:dyDescent="0.2">
      <c r="A18" s="55" t="s">
        <v>52</v>
      </c>
      <c r="B18" s="56">
        <v>4888.5792023359209</v>
      </c>
      <c r="C18" s="56">
        <v>4900.7</v>
      </c>
      <c r="D18" s="56">
        <f t="shared" si="0"/>
        <v>100.24794111258926</v>
      </c>
      <c r="E18" s="56">
        <v>6035</v>
      </c>
      <c r="F18" s="56">
        <v>123.15</v>
      </c>
      <c r="G18" s="56">
        <v>6035</v>
      </c>
      <c r="H18" s="56">
        <v>100</v>
      </c>
      <c r="I18" s="56">
        <v>6035</v>
      </c>
      <c r="J18" s="56">
        <v>100</v>
      </c>
      <c r="N18" s="53"/>
    </row>
    <row r="19" spans="1:14" s="51" customFormat="1" ht="12.75" x14ac:dyDescent="0.2">
      <c r="A19" s="55" t="s">
        <v>56</v>
      </c>
      <c r="B19" s="56">
        <v>1411.0093569579931</v>
      </c>
      <c r="C19" s="56">
        <v>4567.54</v>
      </c>
      <c r="D19" s="56">
        <f t="shared" si="0"/>
        <v>323.70727929453267</v>
      </c>
      <c r="E19" s="57"/>
      <c r="F19" s="57"/>
      <c r="G19" s="57"/>
      <c r="H19" s="57"/>
      <c r="I19" s="57"/>
      <c r="J19" s="57"/>
      <c r="N19" s="53"/>
    </row>
    <row r="20" spans="1:14" s="51" customFormat="1" ht="12.75" x14ac:dyDescent="0.2">
      <c r="A20" s="54" t="s">
        <v>57</v>
      </c>
      <c r="B20" s="52">
        <f>SUM(B21:B23)</f>
        <v>188747.35728648218</v>
      </c>
      <c r="C20" s="52">
        <v>213374.45</v>
      </c>
      <c r="D20" s="56">
        <f t="shared" si="0"/>
        <v>113.04764902013365</v>
      </c>
      <c r="E20" s="52">
        <v>230362.41</v>
      </c>
      <c r="F20" s="52">
        <v>107.96</v>
      </c>
      <c r="G20" s="52">
        <v>230362.41</v>
      </c>
      <c r="H20" s="52">
        <v>100</v>
      </c>
      <c r="I20" s="52">
        <v>230362.41</v>
      </c>
      <c r="J20" s="52">
        <v>100</v>
      </c>
      <c r="N20" s="53"/>
    </row>
    <row r="21" spans="1:14" s="51" customFormat="1" ht="12.75" x14ac:dyDescent="0.2">
      <c r="A21" s="55" t="s">
        <v>58</v>
      </c>
      <c r="B21" s="56">
        <v>18913.843450129403</v>
      </c>
      <c r="C21" s="56">
        <v>9505.23</v>
      </c>
      <c r="D21" s="56">
        <f t="shared" si="0"/>
        <v>50.255412259611191</v>
      </c>
      <c r="E21" s="56">
        <v>24507.91</v>
      </c>
      <c r="F21" s="56">
        <v>257.83999999999997</v>
      </c>
      <c r="G21" s="56">
        <v>24507.91</v>
      </c>
      <c r="H21" s="56">
        <v>100</v>
      </c>
      <c r="I21" s="56">
        <v>24507.91</v>
      </c>
      <c r="J21" s="56">
        <v>100</v>
      </c>
      <c r="N21" s="53"/>
    </row>
    <row r="22" spans="1:14" s="51" customFormat="1" ht="12.75" x14ac:dyDescent="0.2">
      <c r="A22" s="55" t="s">
        <v>59</v>
      </c>
      <c r="B22" s="56">
        <v>147234.09648948172</v>
      </c>
      <c r="C22" s="56">
        <v>172002.1</v>
      </c>
      <c r="D22" s="56">
        <f t="shared" si="0"/>
        <v>116.82219275362462</v>
      </c>
      <c r="E22" s="56">
        <v>180123.7</v>
      </c>
      <c r="F22" s="56">
        <v>104.72</v>
      </c>
      <c r="G22" s="56">
        <v>180123.7</v>
      </c>
      <c r="H22" s="56">
        <v>100</v>
      </c>
      <c r="I22" s="56">
        <v>180123.7</v>
      </c>
      <c r="J22" s="56">
        <v>100</v>
      </c>
      <c r="N22" s="53"/>
    </row>
    <row r="23" spans="1:14" s="51" customFormat="1" ht="12.75" x14ac:dyDescent="0.2">
      <c r="A23" s="55" t="s">
        <v>60</v>
      </c>
      <c r="B23" s="56">
        <v>22599.417346871065</v>
      </c>
      <c r="C23" s="56">
        <v>31867.119999999999</v>
      </c>
      <c r="D23" s="56">
        <f t="shared" si="0"/>
        <v>141.00859111047862</v>
      </c>
      <c r="E23" s="56">
        <v>25730.799999999999</v>
      </c>
      <c r="F23" s="56">
        <v>80.739999999999995</v>
      </c>
      <c r="G23" s="56">
        <v>25730.799999999999</v>
      </c>
      <c r="H23" s="56">
        <v>100</v>
      </c>
      <c r="I23" s="56">
        <v>25730.799999999999</v>
      </c>
      <c r="J23" s="56">
        <v>100</v>
      </c>
      <c r="N23" s="53"/>
    </row>
    <row r="24" spans="1:14" s="51" customFormat="1" ht="12.75" x14ac:dyDescent="0.2">
      <c r="A24" s="58" t="s">
        <v>61</v>
      </c>
      <c r="B24" s="59">
        <f>B10</f>
        <v>1776204.9178412631</v>
      </c>
      <c r="C24" s="59">
        <v>1858434.92</v>
      </c>
      <c r="D24" s="59">
        <f>C24/B24*100</f>
        <v>104.62953352582068</v>
      </c>
      <c r="E24" s="59">
        <v>2011791.41</v>
      </c>
      <c r="F24" s="59">
        <v>108.25</v>
      </c>
      <c r="G24" s="59">
        <v>2011791.41</v>
      </c>
      <c r="H24" s="59">
        <v>100</v>
      </c>
      <c r="I24" s="59">
        <v>2011791.41</v>
      </c>
      <c r="J24" s="59">
        <v>100</v>
      </c>
    </row>
    <row r="25" spans="1:14" s="51" customFormat="1" ht="12.75" x14ac:dyDescent="0.2">
      <c r="A25" s="49" t="s">
        <v>62</v>
      </c>
      <c r="B25" s="52">
        <f>B26+B33+B43+B46</f>
        <v>1756592.63</v>
      </c>
      <c r="C25" s="52">
        <v>1843987.71</v>
      </c>
      <c r="D25" s="52">
        <f>C25/B25*100</f>
        <v>104.97526168033622</v>
      </c>
      <c r="E25" s="52">
        <v>1999113.41</v>
      </c>
      <c r="F25" s="52">
        <v>108.41</v>
      </c>
      <c r="G25" s="52">
        <v>1999113.41</v>
      </c>
      <c r="H25" s="52">
        <v>100</v>
      </c>
      <c r="I25" s="52">
        <v>1999113.41</v>
      </c>
      <c r="J25" s="52">
        <v>100</v>
      </c>
    </row>
    <row r="26" spans="1:14" s="51" customFormat="1" ht="12.75" x14ac:dyDescent="0.2">
      <c r="A26" s="54" t="s">
        <v>63</v>
      </c>
      <c r="B26" s="52">
        <f>SUM(B27:B32)</f>
        <v>1462609.8699999999</v>
      </c>
      <c r="C26" s="52">
        <v>1531378.66</v>
      </c>
      <c r="D26" s="52">
        <f>C26/B26*100</f>
        <v>104.70178626649087</v>
      </c>
      <c r="E26" s="52">
        <v>1660740.89</v>
      </c>
      <c r="F26" s="52">
        <v>108.45</v>
      </c>
      <c r="G26" s="52">
        <v>1660740.89</v>
      </c>
      <c r="H26" s="52">
        <v>100</v>
      </c>
      <c r="I26" s="52">
        <v>1660740.89</v>
      </c>
      <c r="J26" s="52">
        <v>100</v>
      </c>
    </row>
    <row r="27" spans="1:14" s="51" customFormat="1" ht="12.75" x14ac:dyDescent="0.2">
      <c r="A27" s="55" t="s">
        <v>58</v>
      </c>
      <c r="B27" s="56">
        <v>6212.55</v>
      </c>
      <c r="C27" s="56">
        <v>6319.83</v>
      </c>
      <c r="D27" s="56">
        <f>C27/B27*100</f>
        <v>101.72682714827243</v>
      </c>
      <c r="E27" s="56">
        <v>21787.09</v>
      </c>
      <c r="F27" s="56">
        <v>344.74</v>
      </c>
      <c r="G27" s="56">
        <v>21787.09</v>
      </c>
      <c r="H27" s="56">
        <v>100</v>
      </c>
      <c r="I27" s="56">
        <v>21787.09</v>
      </c>
      <c r="J27" s="56">
        <v>100</v>
      </c>
    </row>
    <row r="28" spans="1:14" s="51" customFormat="1" ht="12.75" x14ac:dyDescent="0.2">
      <c r="A28" s="55" t="s">
        <v>52</v>
      </c>
      <c r="B28" s="56">
        <v>2.37</v>
      </c>
      <c r="C28" s="56">
        <v>173.9</v>
      </c>
      <c r="D28" s="56">
        <f t="shared" ref="D28:D57" si="1">C28/B28*100</f>
        <v>7337.5527426160334</v>
      </c>
      <c r="E28" s="57"/>
      <c r="F28" s="57"/>
      <c r="G28" s="57"/>
      <c r="H28" s="57"/>
      <c r="I28" s="57"/>
      <c r="J28" s="57"/>
    </row>
    <row r="29" spans="1:14" s="51" customFormat="1" ht="12.75" x14ac:dyDescent="0.2">
      <c r="A29" s="55" t="s">
        <v>64</v>
      </c>
      <c r="B29" s="56"/>
      <c r="C29" s="56">
        <v>158.02000000000001</v>
      </c>
      <c r="D29" s="56"/>
      <c r="E29" s="57"/>
      <c r="F29" s="57"/>
      <c r="G29" s="57"/>
      <c r="H29" s="57"/>
      <c r="I29" s="57"/>
      <c r="J29" s="57"/>
    </row>
    <row r="30" spans="1:14" s="51" customFormat="1" ht="12.75" x14ac:dyDescent="0.2">
      <c r="A30" s="55" t="s">
        <v>60</v>
      </c>
      <c r="B30" s="56">
        <v>18743.46</v>
      </c>
      <c r="C30" s="56">
        <v>25828.29</v>
      </c>
      <c r="D30" s="56">
        <f t="shared" si="1"/>
        <v>137.798944271762</v>
      </c>
      <c r="E30" s="56">
        <v>22023.8</v>
      </c>
      <c r="F30" s="56">
        <v>85.27</v>
      </c>
      <c r="G30" s="56">
        <v>22023.8</v>
      </c>
      <c r="H30" s="56">
        <v>100</v>
      </c>
      <c r="I30" s="56">
        <v>22023.8</v>
      </c>
      <c r="J30" s="56">
        <v>100</v>
      </c>
    </row>
    <row r="31" spans="1:14" s="51" customFormat="1" ht="12.75" x14ac:dyDescent="0.2">
      <c r="A31" s="55" t="s">
        <v>50</v>
      </c>
      <c r="B31" s="56">
        <v>1437651.49</v>
      </c>
      <c r="C31" s="56">
        <v>1498415.45</v>
      </c>
      <c r="D31" s="56">
        <f t="shared" si="1"/>
        <v>104.22661266813698</v>
      </c>
      <c r="E31" s="56">
        <v>1616930</v>
      </c>
      <c r="F31" s="56">
        <v>107.91</v>
      </c>
      <c r="G31" s="56">
        <v>1616930</v>
      </c>
      <c r="H31" s="56">
        <v>100</v>
      </c>
      <c r="I31" s="56">
        <v>1616930</v>
      </c>
      <c r="J31" s="56">
        <v>100</v>
      </c>
    </row>
    <row r="32" spans="1:14" s="51" customFormat="1" ht="12.75" x14ac:dyDescent="0.2">
      <c r="A32" s="55" t="s">
        <v>56</v>
      </c>
      <c r="B32" s="57"/>
      <c r="C32" s="56">
        <v>483.17</v>
      </c>
      <c r="D32" s="57"/>
      <c r="E32" s="57"/>
      <c r="F32" s="57"/>
      <c r="G32" s="57"/>
      <c r="H32" s="57"/>
      <c r="I32" s="57"/>
      <c r="J32" s="57"/>
    </row>
    <row r="33" spans="1:10" s="51" customFormat="1" ht="12.75" x14ac:dyDescent="0.2">
      <c r="A33" s="54" t="s">
        <v>65</v>
      </c>
      <c r="B33" s="52">
        <f>SUM(B34:B42)</f>
        <v>270068.83000000007</v>
      </c>
      <c r="C33" s="52">
        <v>286356.42</v>
      </c>
      <c r="D33" s="52">
        <f t="shared" si="1"/>
        <v>106.03090330713097</v>
      </c>
      <c r="E33" s="52">
        <v>311147.52000000002</v>
      </c>
      <c r="F33" s="52">
        <v>108.66</v>
      </c>
      <c r="G33" s="52">
        <v>311147.52000000002</v>
      </c>
      <c r="H33" s="52">
        <v>100</v>
      </c>
      <c r="I33" s="52">
        <v>311147.52000000002</v>
      </c>
      <c r="J33" s="52">
        <v>100</v>
      </c>
    </row>
    <row r="34" spans="1:10" s="51" customFormat="1" ht="12.75" x14ac:dyDescent="0.2">
      <c r="A34" s="55" t="s">
        <v>58</v>
      </c>
      <c r="B34" s="56">
        <v>2919.83</v>
      </c>
      <c r="C34" s="56">
        <v>2919.85</v>
      </c>
      <c r="D34" s="56">
        <f t="shared" si="1"/>
        <v>100.00068497138533</v>
      </c>
      <c r="E34" s="56">
        <v>2570.8200000000002</v>
      </c>
      <c r="F34" s="56">
        <v>88.05</v>
      </c>
      <c r="G34" s="56">
        <v>2570.8200000000002</v>
      </c>
      <c r="H34" s="56">
        <v>100</v>
      </c>
      <c r="I34" s="56">
        <v>2570.8200000000002</v>
      </c>
      <c r="J34" s="56">
        <v>100</v>
      </c>
    </row>
    <row r="35" spans="1:10" s="51" customFormat="1" ht="12.75" x14ac:dyDescent="0.2">
      <c r="A35" s="55" t="s">
        <v>52</v>
      </c>
      <c r="B35" s="56">
        <v>2054.48</v>
      </c>
      <c r="C35" s="56">
        <v>831.34</v>
      </c>
      <c r="D35" s="56">
        <f t="shared" si="1"/>
        <v>40.464740469607882</v>
      </c>
      <c r="E35" s="56">
        <v>1516</v>
      </c>
      <c r="F35" s="56">
        <v>182.36</v>
      </c>
      <c r="G35" s="56">
        <v>1516</v>
      </c>
      <c r="H35" s="56">
        <v>100</v>
      </c>
      <c r="I35" s="56">
        <v>1516</v>
      </c>
      <c r="J35" s="56">
        <v>100</v>
      </c>
    </row>
    <row r="36" spans="1:10" s="51" customFormat="1" ht="12.75" x14ac:dyDescent="0.2">
      <c r="A36" s="55" t="s">
        <v>64</v>
      </c>
      <c r="B36" s="56">
        <v>224.57</v>
      </c>
      <c r="C36" s="56">
        <v>1109.77</v>
      </c>
      <c r="D36" s="56">
        <f t="shared" si="1"/>
        <v>494.17553546778288</v>
      </c>
      <c r="E36" s="57"/>
      <c r="F36" s="57"/>
      <c r="G36" s="57"/>
      <c r="H36" s="57"/>
      <c r="I36" s="57"/>
      <c r="J36" s="57"/>
    </row>
    <row r="37" spans="1:10" s="51" customFormat="1" ht="12.75" x14ac:dyDescent="0.2">
      <c r="A37" s="55" t="s">
        <v>54</v>
      </c>
      <c r="B37" s="56">
        <v>49780.49</v>
      </c>
      <c r="C37" s="56">
        <v>62103.13</v>
      </c>
      <c r="D37" s="56">
        <f t="shared" si="1"/>
        <v>124.75395481241746</v>
      </c>
      <c r="E37" s="56">
        <v>81175</v>
      </c>
      <c r="F37" s="56">
        <v>130.71</v>
      </c>
      <c r="G37" s="56">
        <v>81175</v>
      </c>
      <c r="H37" s="56">
        <v>100</v>
      </c>
      <c r="I37" s="56">
        <v>81175</v>
      </c>
      <c r="J37" s="56">
        <v>100</v>
      </c>
    </row>
    <row r="38" spans="1:10" s="51" customFormat="1" ht="12.75" x14ac:dyDescent="0.2">
      <c r="A38" s="55" t="s">
        <v>59</v>
      </c>
      <c r="B38" s="56">
        <v>176089.39</v>
      </c>
      <c r="C38" s="56">
        <v>171656.92</v>
      </c>
      <c r="D38" s="56">
        <f t="shared" si="1"/>
        <v>97.482829601488191</v>
      </c>
      <c r="E38" s="56">
        <v>179723.7</v>
      </c>
      <c r="F38" s="56">
        <v>104.7</v>
      </c>
      <c r="G38" s="56">
        <v>179723.7</v>
      </c>
      <c r="H38" s="56">
        <v>100</v>
      </c>
      <c r="I38" s="56">
        <v>179723.7</v>
      </c>
      <c r="J38" s="56">
        <v>100</v>
      </c>
    </row>
    <row r="39" spans="1:10" s="51" customFormat="1" ht="12.75" x14ac:dyDescent="0.2">
      <c r="A39" s="55" t="s">
        <v>66</v>
      </c>
      <c r="B39" s="56">
        <v>124.2</v>
      </c>
      <c r="C39" s="56">
        <v>1635.65</v>
      </c>
      <c r="D39" s="56">
        <f t="shared" si="1"/>
        <v>1316.9484702093398</v>
      </c>
      <c r="E39" s="57"/>
      <c r="F39" s="57"/>
      <c r="G39" s="57"/>
      <c r="H39" s="57"/>
      <c r="I39" s="57"/>
      <c r="J39" s="57"/>
    </row>
    <row r="40" spans="1:10" s="51" customFormat="1" ht="12.75" x14ac:dyDescent="0.2">
      <c r="A40" s="55" t="s">
        <v>60</v>
      </c>
      <c r="B40" s="56">
        <v>3265.84</v>
      </c>
      <c r="C40" s="56">
        <v>5802.83</v>
      </c>
      <c r="D40" s="56">
        <f t="shared" si="1"/>
        <v>177.68261764201552</v>
      </c>
      <c r="E40" s="56">
        <v>3707</v>
      </c>
      <c r="F40" s="56">
        <v>63.88</v>
      </c>
      <c r="G40" s="56">
        <v>3707</v>
      </c>
      <c r="H40" s="56">
        <v>100</v>
      </c>
      <c r="I40" s="56">
        <v>3707</v>
      </c>
      <c r="J40" s="56">
        <v>100</v>
      </c>
    </row>
    <row r="41" spans="1:10" s="51" customFormat="1" ht="12.75" x14ac:dyDescent="0.2">
      <c r="A41" s="55" t="s">
        <v>50</v>
      </c>
      <c r="B41" s="56">
        <v>35127.25</v>
      </c>
      <c r="C41" s="56">
        <v>37105.550000000003</v>
      </c>
      <c r="D41" s="56">
        <f t="shared" si="1"/>
        <v>105.63181006198892</v>
      </c>
      <c r="E41" s="56">
        <v>42455</v>
      </c>
      <c r="F41" s="56">
        <v>114.42</v>
      </c>
      <c r="G41" s="56">
        <v>42455</v>
      </c>
      <c r="H41" s="56">
        <v>100</v>
      </c>
      <c r="I41" s="56">
        <v>42455</v>
      </c>
      <c r="J41" s="56">
        <v>100</v>
      </c>
    </row>
    <row r="42" spans="1:10" s="51" customFormat="1" ht="12.75" x14ac:dyDescent="0.2">
      <c r="A42" s="55" t="s">
        <v>67</v>
      </c>
      <c r="B42" s="56">
        <v>482.78</v>
      </c>
      <c r="C42" s="56">
        <v>3191.38</v>
      </c>
      <c r="D42" s="56">
        <f t="shared" si="1"/>
        <v>661.04229669828919</v>
      </c>
      <c r="E42" s="57"/>
      <c r="F42" s="57"/>
      <c r="G42" s="57"/>
      <c r="H42" s="57"/>
      <c r="I42" s="57"/>
      <c r="J42" s="57"/>
    </row>
    <row r="43" spans="1:10" s="51" customFormat="1" ht="12.75" x14ac:dyDescent="0.2">
      <c r="A43" s="54" t="s">
        <v>68</v>
      </c>
      <c r="B43" s="52">
        <f>SUM(B44:B45)</f>
        <v>378.16</v>
      </c>
      <c r="C43" s="52">
        <v>371.63</v>
      </c>
      <c r="D43" s="52">
        <f t="shared" si="1"/>
        <v>98.2732176856357</v>
      </c>
      <c r="E43" s="52">
        <v>425</v>
      </c>
      <c r="F43" s="52">
        <v>114.36</v>
      </c>
      <c r="G43" s="52">
        <v>425</v>
      </c>
      <c r="H43" s="52">
        <v>100</v>
      </c>
      <c r="I43" s="52">
        <v>425</v>
      </c>
      <c r="J43" s="52">
        <v>100</v>
      </c>
    </row>
    <row r="44" spans="1:10" s="51" customFormat="1" ht="12.75" x14ac:dyDescent="0.2">
      <c r="A44" s="55" t="s">
        <v>52</v>
      </c>
      <c r="B44" s="56">
        <v>4.41</v>
      </c>
      <c r="C44" s="56">
        <v>26.56</v>
      </c>
      <c r="D44" s="56">
        <f t="shared" si="1"/>
        <v>602.26757369614506</v>
      </c>
      <c r="E44" s="56">
        <v>25</v>
      </c>
      <c r="F44" s="56">
        <v>94.13</v>
      </c>
      <c r="G44" s="56">
        <v>25</v>
      </c>
      <c r="H44" s="56">
        <v>100</v>
      </c>
      <c r="I44" s="56">
        <v>25</v>
      </c>
      <c r="J44" s="56">
        <v>100</v>
      </c>
    </row>
    <row r="45" spans="1:10" s="51" customFormat="1" ht="12.75" x14ac:dyDescent="0.2">
      <c r="A45" s="55" t="s">
        <v>59</v>
      </c>
      <c r="B45" s="56">
        <v>373.75</v>
      </c>
      <c r="C45" s="56">
        <v>345.07</v>
      </c>
      <c r="D45" s="56">
        <f t="shared" si="1"/>
        <v>92.326421404682264</v>
      </c>
      <c r="E45" s="56">
        <v>400</v>
      </c>
      <c r="F45" s="56">
        <v>115.92</v>
      </c>
      <c r="G45" s="56">
        <v>400</v>
      </c>
      <c r="H45" s="56">
        <v>100</v>
      </c>
      <c r="I45" s="56">
        <v>400</v>
      </c>
      <c r="J45" s="56">
        <v>100</v>
      </c>
    </row>
    <row r="46" spans="1:10" s="51" customFormat="1" ht="12.75" x14ac:dyDescent="0.2">
      <c r="A46" s="54" t="s">
        <v>69</v>
      </c>
      <c r="B46" s="52">
        <f>SUM(B47:B48)</f>
        <v>23535.77</v>
      </c>
      <c r="C46" s="52">
        <v>25881</v>
      </c>
      <c r="D46" s="52">
        <f t="shared" si="1"/>
        <v>109.9645348335746</v>
      </c>
      <c r="E46" s="52">
        <v>26800</v>
      </c>
      <c r="F46" s="52">
        <v>103.55</v>
      </c>
      <c r="G46" s="52">
        <v>26800</v>
      </c>
      <c r="H46" s="52">
        <v>100</v>
      </c>
      <c r="I46" s="52">
        <v>26800</v>
      </c>
      <c r="J46" s="52">
        <v>100</v>
      </c>
    </row>
    <row r="47" spans="1:10" s="51" customFormat="1" ht="12.75" x14ac:dyDescent="0.2">
      <c r="A47" s="55" t="s">
        <v>58</v>
      </c>
      <c r="B47" s="56"/>
      <c r="C47" s="56">
        <v>132.77000000000001</v>
      </c>
      <c r="D47" s="57"/>
      <c r="E47" s="56">
        <v>150</v>
      </c>
      <c r="F47" s="56">
        <v>112.98</v>
      </c>
      <c r="G47" s="56">
        <v>150</v>
      </c>
      <c r="H47" s="56">
        <v>100</v>
      </c>
      <c r="I47" s="56">
        <v>150</v>
      </c>
      <c r="J47" s="56">
        <v>100</v>
      </c>
    </row>
    <row r="48" spans="1:10" s="51" customFormat="1" ht="12.75" x14ac:dyDescent="0.2">
      <c r="A48" s="55" t="s">
        <v>50</v>
      </c>
      <c r="B48" s="56">
        <v>23535.77</v>
      </c>
      <c r="C48" s="56">
        <v>25748.23</v>
      </c>
      <c r="D48" s="56">
        <f t="shared" si="1"/>
        <v>109.40041477291797</v>
      </c>
      <c r="E48" s="56">
        <v>26650</v>
      </c>
      <c r="F48" s="56">
        <v>103.5</v>
      </c>
      <c r="G48" s="56">
        <v>26650</v>
      </c>
      <c r="H48" s="56">
        <v>100</v>
      </c>
      <c r="I48" s="56">
        <v>26650</v>
      </c>
      <c r="J48" s="56">
        <v>100</v>
      </c>
    </row>
    <row r="49" spans="1:10" s="51" customFormat="1" ht="12.75" x14ac:dyDescent="0.2">
      <c r="A49" s="49" t="s">
        <v>70</v>
      </c>
      <c r="B49" s="52">
        <f>B50</f>
        <v>26086.06</v>
      </c>
      <c r="C49" s="52">
        <v>22030.63</v>
      </c>
      <c r="D49" s="52">
        <f t="shared" si="1"/>
        <v>84.453650723796542</v>
      </c>
      <c r="E49" s="52">
        <v>12678</v>
      </c>
      <c r="F49" s="52">
        <v>57.55</v>
      </c>
      <c r="G49" s="52">
        <v>12678</v>
      </c>
      <c r="H49" s="52">
        <v>100</v>
      </c>
      <c r="I49" s="52">
        <v>12678</v>
      </c>
      <c r="J49" s="52">
        <v>100</v>
      </c>
    </row>
    <row r="50" spans="1:10" s="51" customFormat="1" ht="12.75" x14ac:dyDescent="0.2">
      <c r="A50" s="54" t="s">
        <v>71</v>
      </c>
      <c r="B50" s="52">
        <f>SUM(B51:B57)</f>
        <v>26086.06</v>
      </c>
      <c r="C50" s="52">
        <v>22030.63</v>
      </c>
      <c r="D50" s="52">
        <f t="shared" si="1"/>
        <v>84.453650723796542</v>
      </c>
      <c r="E50" s="52">
        <v>12678</v>
      </c>
      <c r="F50" s="52">
        <v>57.55</v>
      </c>
      <c r="G50" s="52">
        <v>12678</v>
      </c>
      <c r="H50" s="52">
        <v>100</v>
      </c>
      <c r="I50" s="52">
        <v>12678</v>
      </c>
      <c r="J50" s="52">
        <v>100</v>
      </c>
    </row>
    <row r="51" spans="1:10" s="51" customFormat="1" ht="12.75" x14ac:dyDescent="0.2">
      <c r="A51" s="55" t="s">
        <v>58</v>
      </c>
      <c r="B51" s="56">
        <v>10371.549999999999</v>
      </c>
      <c r="C51" s="56">
        <v>132.77000000000001</v>
      </c>
      <c r="D51" s="56">
        <f t="shared" si="1"/>
        <v>1.2801365273271597</v>
      </c>
      <c r="E51" s="57"/>
      <c r="F51" s="57"/>
      <c r="G51" s="57"/>
      <c r="H51" s="57"/>
      <c r="I51" s="57"/>
      <c r="J51" s="57"/>
    </row>
    <row r="52" spans="1:10" s="51" customFormat="1" ht="12.75" x14ac:dyDescent="0.2">
      <c r="A52" s="55" t="s">
        <v>52</v>
      </c>
      <c r="B52" s="56">
        <v>1470.53</v>
      </c>
      <c r="C52" s="56">
        <v>3874.66</v>
      </c>
      <c r="D52" s="56">
        <f t="shared" si="1"/>
        <v>263.48731409763826</v>
      </c>
      <c r="E52" s="56">
        <v>4504</v>
      </c>
      <c r="F52" s="56">
        <v>116.24</v>
      </c>
      <c r="G52" s="56">
        <v>4504</v>
      </c>
      <c r="H52" s="56">
        <v>100</v>
      </c>
      <c r="I52" s="56">
        <v>4504</v>
      </c>
      <c r="J52" s="56">
        <v>100</v>
      </c>
    </row>
    <row r="53" spans="1:10" s="51" customFormat="1" ht="12.75" x14ac:dyDescent="0.2">
      <c r="A53" s="55" t="s">
        <v>64</v>
      </c>
      <c r="B53" s="56"/>
      <c r="C53" s="56"/>
      <c r="D53" s="56"/>
      <c r="E53" s="56"/>
      <c r="F53" s="56"/>
      <c r="G53" s="56"/>
      <c r="H53" s="56"/>
      <c r="I53" s="56"/>
      <c r="J53" s="56"/>
    </row>
    <row r="54" spans="1:10" s="51" customFormat="1" ht="12.75" x14ac:dyDescent="0.2">
      <c r="A54" s="55" t="s">
        <v>54</v>
      </c>
      <c r="B54" s="56">
        <v>1760.43</v>
      </c>
      <c r="C54" s="56">
        <v>5643.54</v>
      </c>
      <c r="D54" s="56">
        <f t="shared" si="1"/>
        <v>320.57735894071334</v>
      </c>
      <c r="E54" s="56">
        <v>4174</v>
      </c>
      <c r="F54" s="56">
        <v>73.959999999999994</v>
      </c>
      <c r="G54" s="56">
        <v>4174</v>
      </c>
      <c r="H54" s="56">
        <v>100</v>
      </c>
      <c r="I54" s="56">
        <v>4174</v>
      </c>
      <c r="J54" s="56">
        <v>100</v>
      </c>
    </row>
    <row r="55" spans="1:10" s="51" customFormat="1" ht="12.75" x14ac:dyDescent="0.2">
      <c r="A55" s="55" t="s">
        <v>66</v>
      </c>
      <c r="B55" s="56">
        <v>3225.17</v>
      </c>
      <c r="C55" s="56">
        <v>3981.72</v>
      </c>
      <c r="D55" s="56">
        <f t="shared" si="1"/>
        <v>123.45767819990883</v>
      </c>
      <c r="E55" s="57"/>
      <c r="F55" s="57"/>
      <c r="G55" s="57"/>
      <c r="H55" s="57"/>
      <c r="I55" s="57"/>
      <c r="J55" s="57"/>
    </row>
    <row r="56" spans="1:10" s="51" customFormat="1" ht="12.75" x14ac:dyDescent="0.2">
      <c r="A56" s="55" t="s">
        <v>50</v>
      </c>
      <c r="B56" s="56">
        <v>8006.64</v>
      </c>
      <c r="C56" s="56">
        <v>4313.57</v>
      </c>
      <c r="D56" s="56">
        <f t="shared" si="1"/>
        <v>53.87490882567468</v>
      </c>
      <c r="E56" s="56">
        <v>4000</v>
      </c>
      <c r="F56" s="56">
        <v>92.73</v>
      </c>
      <c r="G56" s="56">
        <v>4000</v>
      </c>
      <c r="H56" s="56">
        <v>100</v>
      </c>
      <c r="I56" s="56">
        <v>4000</v>
      </c>
      <c r="J56" s="56">
        <v>100</v>
      </c>
    </row>
    <row r="57" spans="1:10" s="51" customFormat="1" ht="12.75" x14ac:dyDescent="0.2">
      <c r="A57" s="55" t="s">
        <v>56</v>
      </c>
      <c r="B57" s="56">
        <v>1251.74</v>
      </c>
      <c r="C57" s="56">
        <v>4084.37</v>
      </c>
      <c r="D57" s="56">
        <f t="shared" si="1"/>
        <v>326.29539680764378</v>
      </c>
      <c r="E57" s="57"/>
      <c r="F57" s="57"/>
      <c r="G57" s="57"/>
      <c r="H57" s="57"/>
      <c r="I57" s="57"/>
      <c r="J57" s="57"/>
    </row>
    <row r="58" spans="1:10" s="51" customFormat="1" ht="12.75" x14ac:dyDescent="0.2">
      <c r="A58" s="58" t="s">
        <v>72</v>
      </c>
      <c r="B58" s="59">
        <f>B25+B49</f>
        <v>1782678.69</v>
      </c>
      <c r="C58" s="59">
        <v>1866018.34</v>
      </c>
      <c r="D58" s="59">
        <f>C58/B58*100</f>
        <v>104.67496753439063</v>
      </c>
      <c r="E58" s="59">
        <v>2011791.41</v>
      </c>
      <c r="F58" s="59">
        <v>107.81</v>
      </c>
      <c r="G58" s="59">
        <v>2011791.41</v>
      </c>
      <c r="H58" s="59">
        <v>100</v>
      </c>
      <c r="I58" s="59">
        <v>2011791.41</v>
      </c>
      <c r="J58" s="59">
        <v>100</v>
      </c>
    </row>
    <row r="60" spans="1:10" ht="12.75" x14ac:dyDescent="0.2">
      <c r="A60" s="70"/>
      <c r="B60" s="71"/>
      <c r="D60" s="73"/>
      <c r="F60" s="73" t="s">
        <v>109</v>
      </c>
    </row>
    <row r="61" spans="1:10" ht="12.75" x14ac:dyDescent="0.2">
      <c r="A61" s="75" t="s">
        <v>110</v>
      </c>
      <c r="B61" s="73"/>
      <c r="C61" s="71"/>
      <c r="D61" s="72" t="s">
        <v>108</v>
      </c>
    </row>
    <row r="62" spans="1:10" ht="12.75" x14ac:dyDescent="0.2">
      <c r="A62" s="70"/>
      <c r="B62" s="73"/>
      <c r="C62" s="74"/>
      <c r="D62" s="74"/>
    </row>
  </sheetData>
  <mergeCells count="3">
    <mergeCell ref="A1:J1"/>
    <mergeCell ref="A3:J3"/>
    <mergeCell ref="A5:J5"/>
  </mergeCells>
  <pageMargins left="0.75" right="0.75" top="1" bottom="1" header="0.5" footer="0.5"/>
  <pageSetup paperSize="9" scale="54" orientation="landscape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4E063-A080-4916-9563-B1E71731F942}">
  <dimension ref="A1:N62"/>
  <sheetViews>
    <sheetView showGridLines="0" topLeftCell="A10" zoomScaleNormal="100" workbookViewId="0">
      <selection activeCell="D47" sqref="D47"/>
    </sheetView>
  </sheetViews>
  <sheetFormatPr defaultRowHeight="11.25" x14ac:dyDescent="0.15"/>
  <cols>
    <col min="1" max="1" width="78.7109375" style="44" customWidth="1"/>
    <col min="2" max="2" width="21.85546875" style="44" customWidth="1"/>
    <col min="3" max="3" width="19.7109375" style="44" customWidth="1"/>
    <col min="4" max="4" width="12.28515625" style="44" customWidth="1"/>
    <col min="5" max="5" width="19.42578125" style="44" customWidth="1"/>
    <col min="6" max="6" width="14.42578125" style="44" customWidth="1"/>
    <col min="7" max="7" width="17.85546875" style="44" customWidth="1"/>
    <col min="8" max="8" width="13.140625" style="44" customWidth="1"/>
    <col min="9" max="9" width="16.28515625" style="44" customWidth="1"/>
    <col min="10" max="10" width="15.42578125" style="44" customWidth="1"/>
    <col min="11" max="11" width="0.85546875" style="44" customWidth="1"/>
    <col min="12" max="12" width="9.140625" style="44"/>
    <col min="13" max="13" width="14.7109375" style="44" customWidth="1"/>
    <col min="14" max="14" width="15" style="44" bestFit="1" customWidth="1"/>
    <col min="15" max="16384" width="9.140625" style="44"/>
  </cols>
  <sheetData>
    <row r="1" spans="1:14" ht="39" customHeight="1" x14ac:dyDescent="0.15">
      <c r="A1" s="78" t="s">
        <v>111</v>
      </c>
      <c r="B1" s="78"/>
      <c r="C1" s="78"/>
      <c r="D1" s="78"/>
      <c r="E1" s="78"/>
      <c r="F1" s="78"/>
      <c r="G1" s="78"/>
      <c r="H1" s="78"/>
      <c r="I1" s="78"/>
      <c r="J1" s="78"/>
    </row>
    <row r="3" spans="1:14" ht="15.75" x14ac:dyDescent="0.15">
      <c r="A3" s="99" t="s">
        <v>22</v>
      </c>
      <c r="B3" s="99"/>
      <c r="C3" s="99"/>
      <c r="D3" s="99"/>
      <c r="E3" s="99"/>
      <c r="F3" s="99"/>
      <c r="G3" s="99"/>
      <c r="H3" s="99"/>
      <c r="I3" s="100"/>
      <c r="J3" s="100"/>
    </row>
    <row r="4" spans="1:14" ht="18" x14ac:dyDescent="0.15">
      <c r="A4" s="45"/>
      <c r="B4" s="45"/>
      <c r="C4" s="45"/>
      <c r="D4" s="45"/>
      <c r="E4" s="45"/>
      <c r="F4" s="45"/>
      <c r="G4" s="45"/>
      <c r="H4" s="45"/>
      <c r="I4" s="46"/>
      <c r="J4" s="46"/>
    </row>
    <row r="5" spans="1:14" ht="15.75" x14ac:dyDescent="0.25">
      <c r="A5" s="99" t="s">
        <v>23</v>
      </c>
      <c r="B5" s="79"/>
      <c r="C5" s="79"/>
      <c r="D5" s="79"/>
      <c r="E5" s="79"/>
      <c r="F5" s="79"/>
      <c r="G5" s="79"/>
      <c r="H5" s="79"/>
      <c r="I5" s="79"/>
      <c r="J5" s="79"/>
    </row>
    <row r="7" spans="1:14" ht="13.5" thickBot="1" x14ac:dyDescent="0.2">
      <c r="J7" s="33" t="s">
        <v>107</v>
      </c>
    </row>
    <row r="8" spans="1:14" s="48" customFormat="1" ht="26.25" thickBot="1" x14ac:dyDescent="0.2">
      <c r="A8" s="47" t="s">
        <v>38</v>
      </c>
      <c r="B8" s="47" t="s">
        <v>39</v>
      </c>
      <c r="C8" s="47" t="s">
        <v>12</v>
      </c>
      <c r="D8" s="47" t="s">
        <v>40</v>
      </c>
      <c r="E8" s="47" t="s">
        <v>41</v>
      </c>
      <c r="F8" s="47" t="s">
        <v>42</v>
      </c>
      <c r="G8" s="47" t="s">
        <v>43</v>
      </c>
      <c r="H8" s="47" t="s">
        <v>44</v>
      </c>
      <c r="I8" s="47" t="s">
        <v>45</v>
      </c>
      <c r="J8" s="47" t="s">
        <v>46</v>
      </c>
    </row>
    <row r="9" spans="1:14" s="51" customFormat="1" ht="12.75" x14ac:dyDescent="0.2">
      <c r="A9" s="49" t="s">
        <v>47</v>
      </c>
      <c r="B9" s="50"/>
      <c r="C9" s="50"/>
      <c r="D9" s="50"/>
      <c r="E9" s="50"/>
      <c r="F9" s="50"/>
      <c r="G9" s="50"/>
      <c r="H9" s="50"/>
      <c r="I9" s="50"/>
      <c r="J9" s="50"/>
    </row>
    <row r="10" spans="1:14" s="51" customFormat="1" ht="12.75" x14ac:dyDescent="0.2">
      <c r="A10" s="49" t="s">
        <v>48</v>
      </c>
      <c r="B10" s="52">
        <f>'Plan prihoda i rashoda'!B10*7.5345</f>
        <v>13382815.953474998</v>
      </c>
      <c r="C10" s="52">
        <f>'Plan prihoda i rashoda'!C10*7.5345</f>
        <v>14002377.90474</v>
      </c>
      <c r="D10" s="52">
        <f>'Plan prihoda i rashoda'!D10</f>
        <v>104.62953352582068</v>
      </c>
      <c r="E10" s="52">
        <f>'Plan prihoda i rashoda'!E10*7.5345</f>
        <v>15157842.378645001</v>
      </c>
      <c r="F10" s="52">
        <f>'Plan prihoda i rashoda'!F10</f>
        <v>108.25</v>
      </c>
      <c r="G10" s="52">
        <f>'Plan prihoda i rashoda'!G10*7.5345</f>
        <v>15157842.378645001</v>
      </c>
      <c r="H10" s="52">
        <f>'Plan prihoda i rashoda'!H10</f>
        <v>100</v>
      </c>
      <c r="I10" s="52">
        <f>'Plan prihoda i rashoda'!I10*7.5345</f>
        <v>15157842.378645001</v>
      </c>
      <c r="J10" s="52">
        <f>'Plan prihoda i rashoda'!J10</f>
        <v>100</v>
      </c>
      <c r="N10" s="53"/>
    </row>
    <row r="11" spans="1:14" s="51" customFormat="1" ht="12.75" x14ac:dyDescent="0.2">
      <c r="A11" s="54" t="s">
        <v>49</v>
      </c>
      <c r="B11" s="52">
        <f>'Plan prihoda i rashoda'!B11*7.5345</f>
        <v>11348256.949999999</v>
      </c>
      <c r="C11" s="52">
        <f>'Plan prihoda i rashoda'!C11*7.5345</f>
        <v>11803181.900025001</v>
      </c>
      <c r="D11" s="52">
        <f t="shared" ref="D11:D18" si="0">C11/B11*100</f>
        <v>104.00876497623719</v>
      </c>
      <c r="E11" s="52">
        <f>'Plan prihoda i rashoda'!E11*7.5345</f>
        <v>12733568.707500001</v>
      </c>
      <c r="F11" s="52">
        <v>107.88</v>
      </c>
      <c r="G11" s="52">
        <f>'Plan prihoda i rashoda'!G11*7.5345</f>
        <v>12733568.707500001</v>
      </c>
      <c r="H11" s="52">
        <v>100</v>
      </c>
      <c r="I11" s="52">
        <f>'Plan prihoda i rashoda'!I11*7.5345</f>
        <v>12733568.707500001</v>
      </c>
      <c r="J11" s="52">
        <v>100</v>
      </c>
      <c r="N11" s="53"/>
    </row>
    <row r="12" spans="1:14" s="51" customFormat="1" ht="12.75" x14ac:dyDescent="0.2">
      <c r="A12" s="55" t="s">
        <v>50</v>
      </c>
      <c r="B12" s="52">
        <f>'Plan prihoda i rashoda'!B12*7.5345</f>
        <v>11348256.949999999</v>
      </c>
      <c r="C12" s="52">
        <f>'Plan prihoda i rashoda'!C12*7.5345</f>
        <v>11803181.900025001</v>
      </c>
      <c r="D12" s="56">
        <f t="shared" si="0"/>
        <v>104.00876497623719</v>
      </c>
      <c r="E12" s="52">
        <f>'Plan prihoda i rashoda'!E12*7.5345</f>
        <v>12733568.707500001</v>
      </c>
      <c r="F12" s="56">
        <v>107.88</v>
      </c>
      <c r="G12" s="52">
        <f>'Plan prihoda i rashoda'!G12*7.5345</f>
        <v>12733568.707500001</v>
      </c>
      <c r="H12" s="56">
        <v>100</v>
      </c>
      <c r="I12" s="52">
        <f>'Plan prihoda i rashoda'!I12*7.5345</f>
        <v>12733568.707500001</v>
      </c>
      <c r="J12" s="56">
        <v>100</v>
      </c>
      <c r="N12" s="53"/>
    </row>
    <row r="13" spans="1:14" s="51" customFormat="1" ht="12.75" x14ac:dyDescent="0.2">
      <c r="A13" s="54" t="s">
        <v>51</v>
      </c>
      <c r="B13" s="52">
        <f>'Plan prihoda i rashoda'!B13*7.5345</f>
        <v>43.97</v>
      </c>
      <c r="C13" s="52">
        <f>'Plan prihoda i rashoda'!C13*7.5345</f>
        <v>41.967165000000001</v>
      </c>
      <c r="D13" s="52">
        <f t="shared" si="0"/>
        <v>95.444996588583138</v>
      </c>
      <c r="E13" s="52">
        <f>'Plan prihoda i rashoda'!E13*7.5345</f>
        <v>75.344999999999999</v>
      </c>
      <c r="F13" s="52">
        <v>179.53</v>
      </c>
      <c r="G13" s="52">
        <f>'Plan prihoda i rashoda'!G13*7.5345</f>
        <v>75.344999999999999</v>
      </c>
      <c r="H13" s="52">
        <v>100</v>
      </c>
      <c r="I13" s="52">
        <f>'Plan prihoda i rashoda'!I13*7.5345</f>
        <v>75.344999999999999</v>
      </c>
      <c r="J13" s="52">
        <v>100</v>
      </c>
      <c r="N13" s="53"/>
    </row>
    <row r="14" spans="1:14" s="51" customFormat="1" ht="12.75" x14ac:dyDescent="0.2">
      <c r="A14" s="55" t="s">
        <v>52</v>
      </c>
      <c r="B14" s="52">
        <f>'Plan prihoda i rashoda'!B14*7.5345</f>
        <v>43.97</v>
      </c>
      <c r="C14" s="52">
        <f>'Plan prihoda i rashoda'!C14*7.5345</f>
        <v>41.967165000000001</v>
      </c>
      <c r="D14" s="56">
        <f t="shared" si="0"/>
        <v>95.444996588583138</v>
      </c>
      <c r="E14" s="52">
        <f>'Plan prihoda i rashoda'!E14*7.5345</f>
        <v>75.344999999999999</v>
      </c>
      <c r="F14" s="56">
        <v>179.53</v>
      </c>
      <c r="G14" s="52">
        <f>'Plan prihoda i rashoda'!G14*7.5345</f>
        <v>75.344999999999999</v>
      </c>
      <c r="H14" s="56">
        <v>100</v>
      </c>
      <c r="I14" s="52">
        <f>'Plan prihoda i rashoda'!I14*7.5345</f>
        <v>75.344999999999999</v>
      </c>
      <c r="J14" s="56">
        <v>100</v>
      </c>
      <c r="N14" s="53"/>
    </row>
    <row r="15" spans="1:14" s="51" customFormat="1" ht="25.5" x14ac:dyDescent="0.2">
      <c r="A15" s="54" t="s">
        <v>53</v>
      </c>
      <c r="B15" s="52">
        <f>'Plan prihoda i rashoda'!B15*7.5345</f>
        <v>564933.81999999995</v>
      </c>
      <c r="C15" s="52">
        <f>'Plan prihoda i rashoda'!C15*7.5345</f>
        <v>520145.78974500007</v>
      </c>
      <c r="D15" s="52">
        <f t="shared" si="0"/>
        <v>92.071986369129064</v>
      </c>
      <c r="E15" s="52">
        <f>'Plan prihoda i rashoda'!E15*7.5345</f>
        <v>643062.0405</v>
      </c>
      <c r="F15" s="52">
        <v>123.63</v>
      </c>
      <c r="G15" s="52">
        <f>'Plan prihoda i rashoda'!G15*7.5345</f>
        <v>643062.0405</v>
      </c>
      <c r="H15" s="52">
        <v>100</v>
      </c>
      <c r="I15" s="52">
        <f>'Plan prihoda i rashoda'!I15*7.5345</f>
        <v>643062.0405</v>
      </c>
      <c r="J15" s="52">
        <v>100</v>
      </c>
      <c r="N15" s="53"/>
    </row>
    <row r="16" spans="1:14" s="51" customFormat="1" ht="12.75" x14ac:dyDescent="0.2">
      <c r="A16" s="55" t="s">
        <v>54</v>
      </c>
      <c r="B16" s="52">
        <f>'Plan prihoda i rashoda'!B16*7.5345</f>
        <v>564933.81999999995</v>
      </c>
      <c r="C16" s="52">
        <f>'Plan prihoda i rashoda'!C16*7.5345</f>
        <v>520145.78974500007</v>
      </c>
      <c r="D16" s="56">
        <f t="shared" si="0"/>
        <v>92.071986369129064</v>
      </c>
      <c r="E16" s="52">
        <f>'Plan prihoda i rashoda'!E16*7.5345</f>
        <v>643062.0405</v>
      </c>
      <c r="F16" s="56">
        <v>123.63</v>
      </c>
      <c r="G16" s="52">
        <f>'Plan prihoda i rashoda'!G16*7.5345</f>
        <v>643062.0405</v>
      </c>
      <c r="H16" s="56">
        <v>100</v>
      </c>
      <c r="I16" s="52">
        <f>'Plan prihoda i rashoda'!I16*7.5345</f>
        <v>643062.0405</v>
      </c>
      <c r="J16" s="56">
        <v>100</v>
      </c>
      <c r="N16" s="53"/>
    </row>
    <row r="17" spans="1:14" s="51" customFormat="1" ht="25.5" x14ac:dyDescent="0.2">
      <c r="A17" s="54" t="s">
        <v>55</v>
      </c>
      <c r="B17" s="52">
        <f>'Plan prihoda i rashoda'!B17*7.5345</f>
        <v>47464.25</v>
      </c>
      <c r="C17" s="52">
        <f>'Plan prihoda i rashoda'!C17*7.5345</f>
        <v>71338.454280000005</v>
      </c>
      <c r="D17" s="52">
        <f t="shared" si="0"/>
        <v>150.29933956609449</v>
      </c>
      <c r="E17" s="52">
        <f>'Plan prihoda i rashoda'!E17*7.5345</f>
        <v>45470.707500000004</v>
      </c>
      <c r="F17" s="52">
        <v>63.74</v>
      </c>
      <c r="G17" s="52">
        <f>'Plan prihoda i rashoda'!G17*7.5345</f>
        <v>45470.707500000004</v>
      </c>
      <c r="H17" s="52">
        <v>100</v>
      </c>
      <c r="I17" s="52">
        <f>'Plan prihoda i rashoda'!I17*7.5345</f>
        <v>45470.707500000004</v>
      </c>
      <c r="J17" s="52">
        <v>100</v>
      </c>
      <c r="N17" s="53"/>
    </row>
    <row r="18" spans="1:14" s="51" customFormat="1" ht="12.75" x14ac:dyDescent="0.2">
      <c r="A18" s="55" t="s">
        <v>52</v>
      </c>
      <c r="B18" s="52">
        <f>'Plan prihoda i rashoda'!B18*7.5345</f>
        <v>36833</v>
      </c>
      <c r="C18" s="52">
        <f>'Plan prihoda i rashoda'!C18*7.5345</f>
        <v>36924.32415</v>
      </c>
      <c r="D18" s="56">
        <f t="shared" si="0"/>
        <v>100.24794111258926</v>
      </c>
      <c r="E18" s="52">
        <f>'Plan prihoda i rashoda'!E18*7.5345</f>
        <v>45470.707500000004</v>
      </c>
      <c r="F18" s="56">
        <v>123.15</v>
      </c>
      <c r="G18" s="52">
        <f>'Plan prihoda i rashoda'!G18*7.5345</f>
        <v>45470.707500000004</v>
      </c>
      <c r="H18" s="56">
        <v>100</v>
      </c>
      <c r="I18" s="52">
        <f>'Plan prihoda i rashoda'!I18*7.5345</f>
        <v>45470.707500000004</v>
      </c>
      <c r="J18" s="56">
        <v>100</v>
      </c>
      <c r="N18" s="53"/>
    </row>
    <row r="19" spans="1:14" s="51" customFormat="1" ht="12.75" x14ac:dyDescent="0.2">
      <c r="A19" s="55" t="s">
        <v>56</v>
      </c>
      <c r="B19" s="52">
        <f>'Plan prihoda i rashoda'!B19*7.5345</f>
        <v>10631.25</v>
      </c>
      <c r="C19" s="52">
        <f>'Plan prihoda i rashoda'!C19*7.5345</f>
        <v>34414.130130000005</v>
      </c>
      <c r="D19" s="56">
        <f>C19/B19*100</f>
        <v>323.70727929453267</v>
      </c>
      <c r="E19" s="52">
        <f>'Plan prihoda i rashoda'!E19*7.5345</f>
        <v>0</v>
      </c>
      <c r="F19" s="57"/>
      <c r="G19" s="52">
        <f>'Plan prihoda i rashoda'!G19*7.5345</f>
        <v>0</v>
      </c>
      <c r="H19" s="57"/>
      <c r="I19" s="52">
        <f>'Plan prihoda i rashoda'!I19*7.5345</f>
        <v>0</v>
      </c>
      <c r="J19" s="57"/>
      <c r="N19" s="53"/>
    </row>
    <row r="20" spans="1:14" s="51" customFormat="1" ht="12.75" x14ac:dyDescent="0.2">
      <c r="A20" s="54" t="s">
        <v>57</v>
      </c>
      <c r="B20" s="52">
        <f>'Plan prihoda i rashoda'!B20*7.5345</f>
        <v>1422116.9634750001</v>
      </c>
      <c r="C20" s="52">
        <f>'Plan prihoda i rashoda'!C20*7.5345</f>
        <v>1607669.7935250001</v>
      </c>
      <c r="D20" s="56">
        <f t="shared" ref="D20:D23" si="1">C20/B20*100</f>
        <v>113.04764902013362</v>
      </c>
      <c r="E20" s="52">
        <f>'Plan prihoda i rashoda'!E20*7.5345</f>
        <v>1735665.5781450002</v>
      </c>
      <c r="F20" s="52">
        <v>102.46</v>
      </c>
      <c r="G20" s="52">
        <f>'Plan prihoda i rashoda'!G20*7.5345</f>
        <v>1735665.5781450002</v>
      </c>
      <c r="H20" s="52">
        <v>100</v>
      </c>
      <c r="I20" s="52">
        <f>'Plan prihoda i rashoda'!I20*7.5345</f>
        <v>1735665.5781450002</v>
      </c>
      <c r="J20" s="52">
        <v>100</v>
      </c>
      <c r="N20" s="53"/>
    </row>
    <row r="21" spans="1:14" s="51" customFormat="1" ht="12.75" x14ac:dyDescent="0.2">
      <c r="A21" s="55" t="s">
        <v>58</v>
      </c>
      <c r="B21" s="52">
        <f>'Plan prihoda i rashoda'!B21*7.5345</f>
        <v>142506.35347500001</v>
      </c>
      <c r="C21" s="52">
        <f>'Plan prihoda i rashoda'!C21*7.5345</f>
        <v>71617.155435000008</v>
      </c>
      <c r="D21" s="56">
        <f t="shared" si="1"/>
        <v>50.255412259611191</v>
      </c>
      <c r="E21" s="52">
        <f>'Plan prihoda i rashoda'!E21*7.5345</f>
        <v>184654.84789500001</v>
      </c>
      <c r="F21" s="56">
        <v>385.52</v>
      </c>
      <c r="G21" s="52">
        <f>'Plan prihoda i rashoda'!G21*7.5345</f>
        <v>184654.84789500001</v>
      </c>
      <c r="H21" s="56">
        <v>100</v>
      </c>
      <c r="I21" s="52">
        <f>'Plan prihoda i rashoda'!I21*7.5345</f>
        <v>184654.84789500001</v>
      </c>
      <c r="J21" s="56">
        <v>100</v>
      </c>
      <c r="N21" s="53"/>
    </row>
    <row r="22" spans="1:14" s="51" customFormat="1" ht="12.75" x14ac:dyDescent="0.2">
      <c r="A22" s="55" t="s">
        <v>59</v>
      </c>
      <c r="B22" s="52">
        <f>'Plan prihoda i rashoda'!B22*7.5345</f>
        <v>1109335.3</v>
      </c>
      <c r="C22" s="52">
        <f>'Plan prihoda i rashoda'!C22*7.5345</f>
        <v>1295949.8224500001</v>
      </c>
      <c r="D22" s="56">
        <f t="shared" si="1"/>
        <v>116.82219275362462</v>
      </c>
      <c r="E22" s="52">
        <f>'Plan prihoda i rashoda'!E22*7.5345</f>
        <v>1357142.0176500001</v>
      </c>
      <c r="F22" s="56">
        <v>97.9</v>
      </c>
      <c r="G22" s="52">
        <f>'Plan prihoda i rashoda'!G22*7.5345</f>
        <v>1357142.0176500001</v>
      </c>
      <c r="H22" s="56">
        <v>100</v>
      </c>
      <c r="I22" s="52">
        <f>'Plan prihoda i rashoda'!I22*7.5345</f>
        <v>1357142.0176500001</v>
      </c>
      <c r="J22" s="56">
        <v>100</v>
      </c>
      <c r="N22" s="53"/>
    </row>
    <row r="23" spans="1:14" s="51" customFormat="1" ht="12.75" x14ac:dyDescent="0.2">
      <c r="A23" s="55" t="s">
        <v>60</v>
      </c>
      <c r="B23" s="52">
        <f>'Plan prihoda i rashoda'!B23*7.5345</f>
        <v>170275.31000000006</v>
      </c>
      <c r="C23" s="52">
        <f>'Plan prihoda i rashoda'!C23*7.5345</f>
        <v>240102.81564000002</v>
      </c>
      <c r="D23" s="56">
        <f t="shared" si="1"/>
        <v>141.00859111047862</v>
      </c>
      <c r="E23" s="52">
        <f>'Plan prihoda i rashoda'!E23*7.5345</f>
        <v>193868.7126</v>
      </c>
      <c r="F23" s="56">
        <v>42.66</v>
      </c>
      <c r="G23" s="52">
        <f>'Plan prihoda i rashoda'!G23*7.5345</f>
        <v>193868.7126</v>
      </c>
      <c r="H23" s="56">
        <v>100</v>
      </c>
      <c r="I23" s="52">
        <f>'Plan prihoda i rashoda'!I23*7.5345</f>
        <v>193868.7126</v>
      </c>
      <c r="J23" s="56">
        <v>100</v>
      </c>
      <c r="N23" s="53"/>
    </row>
    <row r="24" spans="1:14" s="51" customFormat="1" ht="12.75" x14ac:dyDescent="0.2">
      <c r="A24" s="58" t="s">
        <v>61</v>
      </c>
      <c r="B24" s="59">
        <f>'Plan prihoda i rashoda'!B24*7.5345</f>
        <v>13382815.953474998</v>
      </c>
      <c r="C24" s="59">
        <f>'Plan prihoda i rashoda'!C24*7.5345</f>
        <v>14002377.90474</v>
      </c>
      <c r="D24" s="59">
        <f>C24/B24*100</f>
        <v>104.62953352582068</v>
      </c>
      <c r="E24" s="59">
        <f>'Plan prihoda i rashoda'!E24*7.5345</f>
        <v>15157842.378645001</v>
      </c>
      <c r="F24" s="59">
        <v>107.62</v>
      </c>
      <c r="G24" s="59">
        <f>'Plan prihoda i rashoda'!G24*7.5345</f>
        <v>15157842.378645001</v>
      </c>
      <c r="H24" s="59">
        <v>100</v>
      </c>
      <c r="I24" s="59">
        <f>'Plan prihoda i rashoda'!I24*7.5345</f>
        <v>15157842.378645001</v>
      </c>
      <c r="J24" s="59">
        <v>100</v>
      </c>
    </row>
    <row r="25" spans="1:14" s="51" customFormat="1" ht="12.75" x14ac:dyDescent="0.2">
      <c r="A25" s="49" t="s">
        <v>62</v>
      </c>
      <c r="B25" s="52">
        <f>'Plan prihoda i rashoda'!B25*7.5345</f>
        <v>13235047.170735</v>
      </c>
      <c r="C25" s="52">
        <f>'Plan prihoda i rashoda'!C25*7.5345</f>
        <v>13893525.400995001</v>
      </c>
      <c r="D25" s="52">
        <f>C25/B25*100</f>
        <v>104.97526168033622</v>
      </c>
      <c r="E25" s="52">
        <f>'Plan prihoda i rashoda'!E25*7.5345</f>
        <v>15062319.987645</v>
      </c>
      <c r="F25" s="52">
        <v>107.78</v>
      </c>
      <c r="G25" s="52">
        <f>'Plan prihoda i rashoda'!G25*7.5345</f>
        <v>15062319.987645</v>
      </c>
      <c r="H25" s="52">
        <v>100</v>
      </c>
      <c r="I25" s="52">
        <f>'Plan prihoda i rashoda'!I25*7.5345</f>
        <v>15062319.987645</v>
      </c>
      <c r="J25" s="52">
        <v>100</v>
      </c>
    </row>
    <row r="26" spans="1:14" s="51" customFormat="1" ht="12.75" x14ac:dyDescent="0.2">
      <c r="A26" s="54" t="s">
        <v>63</v>
      </c>
      <c r="B26" s="52">
        <f>'Plan prihoda i rashoda'!B26*7.5345</f>
        <v>11020034.065515</v>
      </c>
      <c r="C26" s="52">
        <f>'Plan prihoda i rashoda'!C26*7.5345</f>
        <v>11538172.513769999</v>
      </c>
      <c r="D26" s="52">
        <f>C26/B26*100</f>
        <v>104.70178626649087</v>
      </c>
      <c r="E26" s="52">
        <f>'Plan prihoda i rashoda'!E26*7.5345</f>
        <v>12512852.235704999</v>
      </c>
      <c r="F26" s="52">
        <v>108.45</v>
      </c>
      <c r="G26" s="52">
        <f>'Plan prihoda i rashoda'!G26*7.5345</f>
        <v>12512852.235704999</v>
      </c>
      <c r="H26" s="52">
        <v>100</v>
      </c>
      <c r="I26" s="52">
        <f>'Plan prihoda i rashoda'!I26*7.5345</f>
        <v>12512852.235704999</v>
      </c>
      <c r="J26" s="52">
        <v>100</v>
      </c>
    </row>
    <row r="27" spans="1:14" s="51" customFormat="1" ht="12.75" x14ac:dyDescent="0.2">
      <c r="A27" s="55" t="s">
        <v>58</v>
      </c>
      <c r="B27" s="52">
        <f>'Plan prihoda i rashoda'!B27*7.5345</f>
        <v>46808.457975000005</v>
      </c>
      <c r="C27" s="52">
        <f>'Plan prihoda i rashoda'!C27*7.5345</f>
        <v>47616.759135</v>
      </c>
      <c r="D27" s="56">
        <f>C27/B27*100</f>
        <v>101.72682714827243</v>
      </c>
      <c r="E27" s="52">
        <f>'Plan prihoda i rashoda'!E27*7.5345</f>
        <v>164154.82960500001</v>
      </c>
      <c r="F27" s="56">
        <v>536.79</v>
      </c>
      <c r="G27" s="52">
        <f>'Plan prihoda i rashoda'!G27*7.5345</f>
        <v>164154.82960500001</v>
      </c>
      <c r="H27" s="56">
        <v>100</v>
      </c>
      <c r="I27" s="52">
        <f>'Plan prihoda i rashoda'!I27*7.5345</f>
        <v>164154.82960500001</v>
      </c>
      <c r="J27" s="56">
        <v>100</v>
      </c>
    </row>
    <row r="28" spans="1:14" s="51" customFormat="1" ht="12.75" x14ac:dyDescent="0.2">
      <c r="A28" s="55" t="s">
        <v>52</v>
      </c>
      <c r="B28" s="52">
        <f>'Plan prihoda i rashoda'!B28*7.5345</f>
        <v>17.856765000000003</v>
      </c>
      <c r="C28" s="52">
        <f>'Plan prihoda i rashoda'!C28*7.5345</f>
        <v>1310.2495500000002</v>
      </c>
      <c r="D28" s="56">
        <f t="shared" ref="D28:D57" si="2">C28/B28*100</f>
        <v>7337.5527426160334</v>
      </c>
      <c r="E28" s="52">
        <f>'Plan prihoda i rashoda'!E28*7.5345</f>
        <v>0</v>
      </c>
      <c r="F28" s="57"/>
      <c r="G28" s="52">
        <f>'Plan prihoda i rashoda'!G28*7.5345</f>
        <v>0</v>
      </c>
      <c r="H28" s="57"/>
      <c r="I28" s="52">
        <f>'Plan prihoda i rashoda'!I28*7.5345</f>
        <v>0</v>
      </c>
      <c r="J28" s="57"/>
    </row>
    <row r="29" spans="1:14" s="51" customFormat="1" ht="12.75" x14ac:dyDescent="0.2">
      <c r="A29" s="55" t="s">
        <v>64</v>
      </c>
      <c r="B29" s="52">
        <f>'Plan prihoda i rashoda'!B29*7.5345</f>
        <v>0</v>
      </c>
      <c r="C29" s="52">
        <f>'Plan prihoda i rashoda'!C29*7.5345</f>
        <v>1190.6016900000002</v>
      </c>
      <c r="D29" s="56"/>
      <c r="E29" s="52">
        <f>'Plan prihoda i rashoda'!E29*7.5345</f>
        <v>0</v>
      </c>
      <c r="F29" s="57"/>
      <c r="G29" s="52">
        <f>'Plan prihoda i rashoda'!G29*7.5345</f>
        <v>0</v>
      </c>
      <c r="H29" s="57"/>
      <c r="I29" s="52">
        <f>'Plan prihoda i rashoda'!I29*7.5345</f>
        <v>0</v>
      </c>
      <c r="J29" s="57"/>
    </row>
    <row r="30" spans="1:14" s="51" customFormat="1" ht="12.75" x14ac:dyDescent="0.2">
      <c r="A30" s="55" t="s">
        <v>60</v>
      </c>
      <c r="B30" s="52">
        <f>'Plan prihoda i rashoda'!B30*7.5345</f>
        <v>141222.59937000001</v>
      </c>
      <c r="C30" s="52">
        <f>'Plan prihoda i rashoda'!C30*7.5345</f>
        <v>194603.25100500003</v>
      </c>
      <c r="D30" s="56">
        <f t="shared" si="2"/>
        <v>137.798944271762</v>
      </c>
      <c r="E30" s="52">
        <f>'Plan prihoda i rashoda'!E30*7.5345</f>
        <v>165938.3211</v>
      </c>
      <c r="F30" s="56">
        <v>38.28</v>
      </c>
      <c r="G30" s="52">
        <f>'Plan prihoda i rashoda'!G30*7.5345</f>
        <v>165938.3211</v>
      </c>
      <c r="H30" s="56">
        <v>100</v>
      </c>
      <c r="I30" s="52">
        <f>'Plan prihoda i rashoda'!I30*7.5345</f>
        <v>165938.3211</v>
      </c>
      <c r="J30" s="56">
        <v>100</v>
      </c>
    </row>
    <row r="31" spans="1:14" s="51" customFormat="1" ht="12.75" x14ac:dyDescent="0.2">
      <c r="A31" s="55" t="s">
        <v>50</v>
      </c>
      <c r="B31" s="52">
        <f>'Plan prihoda i rashoda'!B31*7.5345</f>
        <v>10831985.151405001</v>
      </c>
      <c r="C31" s="52">
        <f>'Plan prihoda i rashoda'!C31*7.5345</f>
        <v>11289811.208025001</v>
      </c>
      <c r="D31" s="56">
        <f t="shared" si="2"/>
        <v>104.22661266813698</v>
      </c>
      <c r="E31" s="52">
        <f>'Plan prihoda i rashoda'!E31*7.5345</f>
        <v>12182759.085000001</v>
      </c>
      <c r="F31" s="56">
        <v>107.91</v>
      </c>
      <c r="G31" s="52">
        <f>'Plan prihoda i rashoda'!G31*7.5345</f>
        <v>12182759.085000001</v>
      </c>
      <c r="H31" s="56">
        <v>100</v>
      </c>
      <c r="I31" s="52">
        <f>'Plan prihoda i rashoda'!I31*7.5345</f>
        <v>12182759.085000001</v>
      </c>
      <c r="J31" s="56">
        <v>100</v>
      </c>
    </row>
    <row r="32" spans="1:14" s="51" customFormat="1" ht="12.75" x14ac:dyDescent="0.2">
      <c r="A32" s="55" t="s">
        <v>56</v>
      </c>
      <c r="B32" s="52">
        <f>'Plan prihoda i rashoda'!B32*7.5345</f>
        <v>0</v>
      </c>
      <c r="C32" s="52">
        <f>'Plan prihoda i rashoda'!C32*7.5345</f>
        <v>3640.4443650000003</v>
      </c>
      <c r="D32" s="57"/>
      <c r="E32" s="52">
        <f>'Plan prihoda i rashoda'!E32*7.5345</f>
        <v>0</v>
      </c>
      <c r="F32" s="57"/>
      <c r="G32" s="52">
        <f>'Plan prihoda i rashoda'!G32*7.5345</f>
        <v>0</v>
      </c>
      <c r="H32" s="57"/>
      <c r="I32" s="52">
        <f>'Plan prihoda i rashoda'!I32*7.5345</f>
        <v>0</v>
      </c>
      <c r="J32" s="57"/>
    </row>
    <row r="33" spans="1:10" s="51" customFormat="1" ht="12.75" x14ac:dyDescent="0.2">
      <c r="A33" s="54" t="s">
        <v>65</v>
      </c>
      <c r="B33" s="52">
        <f>'Plan prihoda i rashoda'!B33*7.5345</f>
        <v>2034833.5996350006</v>
      </c>
      <c r="C33" s="52">
        <f>'Plan prihoda i rashoda'!C33*7.5345</f>
        <v>2157552.44649</v>
      </c>
      <c r="D33" s="52">
        <f t="shared" si="2"/>
        <v>106.03090330713097</v>
      </c>
      <c r="E33" s="52">
        <f>'Plan prihoda i rashoda'!E33*7.5345</f>
        <v>2344340.9894400002</v>
      </c>
      <c r="F33" s="52">
        <v>104.56</v>
      </c>
      <c r="G33" s="52">
        <f>'Plan prihoda i rashoda'!G33*7.5345</f>
        <v>2344340.9894400002</v>
      </c>
      <c r="H33" s="52">
        <v>100</v>
      </c>
      <c r="I33" s="52">
        <f>'Plan prihoda i rashoda'!I33*7.5345</f>
        <v>2344340.9894400002</v>
      </c>
      <c r="J33" s="52">
        <v>100</v>
      </c>
    </row>
    <row r="34" spans="1:10" s="51" customFormat="1" ht="12.75" x14ac:dyDescent="0.2">
      <c r="A34" s="55" t="s">
        <v>58</v>
      </c>
      <c r="B34" s="52">
        <f>'Plan prihoda i rashoda'!B34*7.5345</f>
        <v>21999.459135000001</v>
      </c>
      <c r="C34" s="52">
        <f>'Plan prihoda i rashoda'!C34*7.5345</f>
        <v>21999.609825</v>
      </c>
      <c r="D34" s="56">
        <f t="shared" si="2"/>
        <v>100.00068497138533</v>
      </c>
      <c r="E34" s="52">
        <f>'Plan prihoda i rashoda'!E34*7.5345</f>
        <v>19369.843290000001</v>
      </c>
      <c r="F34" s="56">
        <v>88.05</v>
      </c>
      <c r="G34" s="52">
        <f>'Plan prihoda i rashoda'!G34*7.5345</f>
        <v>19369.843290000001</v>
      </c>
      <c r="H34" s="56">
        <v>100</v>
      </c>
      <c r="I34" s="52">
        <f>'Plan prihoda i rashoda'!I34*7.5345</f>
        <v>19369.843290000001</v>
      </c>
      <c r="J34" s="56">
        <v>100</v>
      </c>
    </row>
    <row r="35" spans="1:10" s="51" customFormat="1" ht="12.75" x14ac:dyDescent="0.2">
      <c r="A35" s="55" t="s">
        <v>52</v>
      </c>
      <c r="B35" s="52">
        <f>'Plan prihoda i rashoda'!B35*7.5345</f>
        <v>15479.479560000002</v>
      </c>
      <c r="C35" s="52">
        <f>'Plan prihoda i rashoda'!C35*7.5345</f>
        <v>6263.7312300000003</v>
      </c>
      <c r="D35" s="56">
        <f t="shared" si="2"/>
        <v>40.464740469607882</v>
      </c>
      <c r="E35" s="52">
        <f>'Plan prihoda i rashoda'!E35*7.5345</f>
        <v>11422.302000000001</v>
      </c>
      <c r="F35" s="56">
        <v>182.36</v>
      </c>
      <c r="G35" s="52">
        <f>'Plan prihoda i rashoda'!G35*7.5345</f>
        <v>11422.302000000001</v>
      </c>
      <c r="H35" s="56">
        <v>100</v>
      </c>
      <c r="I35" s="52">
        <f>'Plan prihoda i rashoda'!I35*7.5345</f>
        <v>11422.302000000001</v>
      </c>
      <c r="J35" s="56">
        <v>100</v>
      </c>
    </row>
    <row r="36" spans="1:10" s="51" customFormat="1" ht="12.75" x14ac:dyDescent="0.2">
      <c r="A36" s="55" t="s">
        <v>64</v>
      </c>
      <c r="B36" s="52">
        <f>'Plan prihoda i rashoda'!B36*7.5345</f>
        <v>1692.022665</v>
      </c>
      <c r="C36" s="52">
        <f>'Plan prihoda i rashoda'!C36*7.5345</f>
        <v>8361.5620650000001</v>
      </c>
      <c r="D36" s="56">
        <f t="shared" si="2"/>
        <v>494.17553546778288</v>
      </c>
      <c r="E36" s="52">
        <f>'Plan prihoda i rashoda'!E36*7.5345</f>
        <v>0</v>
      </c>
      <c r="F36" s="57"/>
      <c r="G36" s="52">
        <f>'Plan prihoda i rashoda'!G36*7.5345</f>
        <v>0</v>
      </c>
      <c r="H36" s="57"/>
      <c r="I36" s="52">
        <f>'Plan prihoda i rashoda'!I36*7.5345</f>
        <v>0</v>
      </c>
      <c r="J36" s="57"/>
    </row>
    <row r="37" spans="1:10" s="51" customFormat="1" ht="12.75" x14ac:dyDescent="0.2">
      <c r="A37" s="55" t="s">
        <v>54</v>
      </c>
      <c r="B37" s="52">
        <f>'Plan prihoda i rashoda'!B37*7.5345</f>
        <v>375071.10190499999</v>
      </c>
      <c r="C37" s="52">
        <f>'Plan prihoda i rashoda'!C37*7.5345</f>
        <v>467916.032985</v>
      </c>
      <c r="D37" s="56">
        <f t="shared" si="2"/>
        <v>124.75395481241749</v>
      </c>
      <c r="E37" s="52">
        <f>'Plan prihoda i rashoda'!E37*7.5345</f>
        <v>611613.03749999998</v>
      </c>
      <c r="F37" s="56">
        <v>130.71</v>
      </c>
      <c r="G37" s="52">
        <f>'Plan prihoda i rashoda'!G37*7.5345</f>
        <v>611613.03749999998</v>
      </c>
      <c r="H37" s="56">
        <v>100</v>
      </c>
      <c r="I37" s="52">
        <f>'Plan prihoda i rashoda'!I37*7.5345</f>
        <v>611613.03749999998</v>
      </c>
      <c r="J37" s="56">
        <v>100</v>
      </c>
    </row>
    <row r="38" spans="1:10" s="51" customFormat="1" ht="12.75" x14ac:dyDescent="0.2">
      <c r="A38" s="55" t="s">
        <v>59</v>
      </c>
      <c r="B38" s="52">
        <f>'Plan prihoda i rashoda'!B38*7.5345</f>
        <v>1326745.5089550002</v>
      </c>
      <c r="C38" s="52">
        <f>'Plan prihoda i rashoda'!C38*7.5345</f>
        <v>1293349.0637400001</v>
      </c>
      <c r="D38" s="56">
        <f t="shared" si="2"/>
        <v>97.482829601488191</v>
      </c>
      <c r="E38" s="52">
        <f>'Plan prihoda i rashoda'!E38*7.5345</f>
        <v>1354128.2176500002</v>
      </c>
      <c r="F38" s="56">
        <v>97.87</v>
      </c>
      <c r="G38" s="52">
        <f>'Plan prihoda i rashoda'!G38*7.5345</f>
        <v>1354128.2176500002</v>
      </c>
      <c r="H38" s="56">
        <v>100</v>
      </c>
      <c r="I38" s="52">
        <f>'Plan prihoda i rashoda'!I38*7.5345</f>
        <v>1354128.2176500002</v>
      </c>
      <c r="J38" s="56">
        <v>100</v>
      </c>
    </row>
    <row r="39" spans="1:10" s="51" customFormat="1" ht="12.75" x14ac:dyDescent="0.2">
      <c r="A39" s="55" t="s">
        <v>66</v>
      </c>
      <c r="B39" s="52">
        <f>'Plan prihoda i rashoda'!B39*7.5345</f>
        <v>935.78490000000011</v>
      </c>
      <c r="C39" s="52">
        <f>'Plan prihoda i rashoda'!C39*7.5345</f>
        <v>12323.804925000002</v>
      </c>
      <c r="D39" s="56">
        <f t="shared" si="2"/>
        <v>1316.94847020934</v>
      </c>
      <c r="E39" s="52">
        <f>'Plan prihoda i rashoda'!E39*7.5345</f>
        <v>0</v>
      </c>
      <c r="F39" s="57"/>
      <c r="G39" s="52">
        <f>'Plan prihoda i rashoda'!G39*7.5345</f>
        <v>0</v>
      </c>
      <c r="H39" s="57"/>
      <c r="I39" s="52">
        <f>'Plan prihoda i rashoda'!I39*7.5345</f>
        <v>0</v>
      </c>
      <c r="J39" s="57"/>
    </row>
    <row r="40" spans="1:10" s="51" customFormat="1" ht="12.75" x14ac:dyDescent="0.2">
      <c r="A40" s="55" t="s">
        <v>60</v>
      </c>
      <c r="B40" s="52">
        <f>'Plan prihoda i rashoda'!B40*7.5345</f>
        <v>24606.471480000004</v>
      </c>
      <c r="C40" s="52">
        <f>'Plan prihoda i rashoda'!C40*7.5345</f>
        <v>43721.422635000003</v>
      </c>
      <c r="D40" s="56">
        <f t="shared" si="2"/>
        <v>177.68261764201552</v>
      </c>
      <c r="E40" s="52">
        <f>'Plan prihoda i rashoda'!E40*7.5345</f>
        <v>27930.391500000002</v>
      </c>
      <c r="F40" s="56">
        <v>63.88</v>
      </c>
      <c r="G40" s="52">
        <f>'Plan prihoda i rashoda'!G40*7.5345</f>
        <v>27930.391500000002</v>
      </c>
      <c r="H40" s="56">
        <v>100</v>
      </c>
      <c r="I40" s="52">
        <f>'Plan prihoda i rashoda'!I40*7.5345</f>
        <v>27930.391500000002</v>
      </c>
      <c r="J40" s="56">
        <v>100</v>
      </c>
    </row>
    <row r="41" spans="1:10" s="51" customFormat="1" ht="12.75" x14ac:dyDescent="0.2">
      <c r="A41" s="55" t="s">
        <v>50</v>
      </c>
      <c r="B41" s="52">
        <f>'Plan prihoda i rashoda'!B41*7.5345</f>
        <v>264666.26512500003</v>
      </c>
      <c r="C41" s="52">
        <f>'Plan prihoda i rashoda'!C41*7.5345</f>
        <v>279571.76647500001</v>
      </c>
      <c r="D41" s="56">
        <f t="shared" si="2"/>
        <v>105.6318100619889</v>
      </c>
      <c r="E41" s="52">
        <f>'Plan prihoda i rashoda'!E41*7.5345</f>
        <v>319877.19750000001</v>
      </c>
      <c r="F41" s="56">
        <v>114.42</v>
      </c>
      <c r="G41" s="52">
        <f>'Plan prihoda i rashoda'!G41*7.5345</f>
        <v>319877.19750000001</v>
      </c>
      <c r="H41" s="56">
        <v>100</v>
      </c>
      <c r="I41" s="52">
        <f>'Plan prihoda i rashoda'!I41*7.5345</f>
        <v>319877.19750000001</v>
      </c>
      <c r="J41" s="56">
        <v>100</v>
      </c>
    </row>
    <row r="42" spans="1:10" s="51" customFormat="1" ht="12.75" x14ac:dyDescent="0.2">
      <c r="A42" s="55" t="s">
        <v>67</v>
      </c>
      <c r="B42" s="52">
        <f>'Plan prihoda i rashoda'!B42*7.5345</f>
        <v>3637.5059099999999</v>
      </c>
      <c r="C42" s="52">
        <f>'Plan prihoda i rashoda'!C42*7.5345</f>
        <v>24045.452610000004</v>
      </c>
      <c r="D42" s="56">
        <f t="shared" si="2"/>
        <v>661.04229669828919</v>
      </c>
      <c r="E42" s="52">
        <f>'Plan prihoda i rashoda'!E42*7.5345</f>
        <v>0</v>
      </c>
      <c r="F42" s="57"/>
      <c r="G42" s="52">
        <f>'Plan prihoda i rashoda'!G42*7.5345</f>
        <v>0</v>
      </c>
      <c r="H42" s="57"/>
      <c r="I42" s="52">
        <f>'Plan prihoda i rashoda'!I42*7.5345</f>
        <v>0</v>
      </c>
      <c r="J42" s="57"/>
    </row>
    <row r="43" spans="1:10" s="51" customFormat="1" ht="12.75" x14ac:dyDescent="0.2">
      <c r="A43" s="54" t="s">
        <v>68</v>
      </c>
      <c r="B43" s="52">
        <f>'Plan prihoda i rashoda'!B43*7.5345</f>
        <v>2849.2465200000001</v>
      </c>
      <c r="C43" s="52">
        <f>'Plan prihoda i rashoda'!C43*7.5345</f>
        <v>2800.0462350000003</v>
      </c>
      <c r="D43" s="52">
        <f t="shared" si="2"/>
        <v>98.273217685635714</v>
      </c>
      <c r="E43" s="52">
        <f>'Plan prihoda i rashoda'!E43*7.5345</f>
        <v>3202.1625000000004</v>
      </c>
      <c r="F43" s="52">
        <v>114.36</v>
      </c>
      <c r="G43" s="52">
        <f>'Plan prihoda i rashoda'!G43*7.5345</f>
        <v>3202.1625000000004</v>
      </c>
      <c r="H43" s="52">
        <v>100</v>
      </c>
      <c r="I43" s="52">
        <f>'Plan prihoda i rashoda'!I43*7.5345</f>
        <v>3202.1625000000004</v>
      </c>
      <c r="J43" s="52">
        <v>100</v>
      </c>
    </row>
    <row r="44" spans="1:10" s="51" customFormat="1" ht="12.75" x14ac:dyDescent="0.2">
      <c r="A44" s="55" t="s">
        <v>52</v>
      </c>
      <c r="B44" s="52">
        <f>'Plan prihoda i rashoda'!B44*7.5345</f>
        <v>33.227145</v>
      </c>
      <c r="C44" s="52">
        <f>'Plan prihoda i rashoda'!C44*7.5345</f>
        <v>200.11632</v>
      </c>
      <c r="D44" s="56">
        <f t="shared" si="2"/>
        <v>602.26757369614518</v>
      </c>
      <c r="E44" s="52">
        <f>'Plan prihoda i rashoda'!E44*7.5345</f>
        <v>188.36250000000001</v>
      </c>
      <c r="F44" s="56">
        <v>94.13</v>
      </c>
      <c r="G44" s="52">
        <f>'Plan prihoda i rashoda'!G44*7.5345</f>
        <v>188.36250000000001</v>
      </c>
      <c r="H44" s="56">
        <v>100</v>
      </c>
      <c r="I44" s="52">
        <f>'Plan prihoda i rashoda'!I44*7.5345</f>
        <v>188.36250000000001</v>
      </c>
      <c r="J44" s="56">
        <v>100</v>
      </c>
    </row>
    <row r="45" spans="1:10" s="51" customFormat="1" ht="12.75" x14ac:dyDescent="0.2">
      <c r="A45" s="55" t="s">
        <v>59</v>
      </c>
      <c r="B45" s="52">
        <f>'Plan prihoda i rashoda'!B45*7.5345</f>
        <v>2816.0193750000003</v>
      </c>
      <c r="C45" s="52">
        <f>'Plan prihoda i rashoda'!C45*7.5345</f>
        <v>2599.9299150000002</v>
      </c>
      <c r="D45" s="56">
        <f t="shared" si="2"/>
        <v>92.326421404682264</v>
      </c>
      <c r="E45" s="52">
        <f>'Plan prihoda i rashoda'!E45*7.5345</f>
        <v>3013.8</v>
      </c>
      <c r="F45" s="56">
        <v>115.92</v>
      </c>
      <c r="G45" s="52">
        <f>'Plan prihoda i rashoda'!G45*7.5345</f>
        <v>3013.8</v>
      </c>
      <c r="H45" s="56">
        <v>100</v>
      </c>
      <c r="I45" s="52">
        <f>'Plan prihoda i rashoda'!I45*7.5345</f>
        <v>3013.8</v>
      </c>
      <c r="J45" s="56">
        <v>100</v>
      </c>
    </row>
    <row r="46" spans="1:10" s="51" customFormat="1" ht="12.75" x14ac:dyDescent="0.2">
      <c r="A46" s="54" t="s">
        <v>69</v>
      </c>
      <c r="B46" s="52">
        <f>'Plan prihoda i rashoda'!B46*7.5345</f>
        <v>177330.25906500002</v>
      </c>
      <c r="C46" s="52">
        <f>'Plan prihoda i rashoda'!C46*7.5345</f>
        <v>195000.39450000002</v>
      </c>
      <c r="D46" s="52">
        <f t="shared" si="2"/>
        <v>109.9645348335746</v>
      </c>
      <c r="E46" s="52">
        <f>'Plan prihoda i rashoda'!E46*7.5345</f>
        <v>201924.6</v>
      </c>
      <c r="F46" s="52">
        <v>103.55</v>
      </c>
      <c r="G46" s="52">
        <f>'Plan prihoda i rashoda'!G46*7.5345</f>
        <v>201924.6</v>
      </c>
      <c r="H46" s="52">
        <v>100</v>
      </c>
      <c r="I46" s="52">
        <f>'Plan prihoda i rashoda'!I46*7.5345</f>
        <v>201924.6</v>
      </c>
      <c r="J46" s="52">
        <v>100</v>
      </c>
    </row>
    <row r="47" spans="1:10" s="51" customFormat="1" ht="12.75" x14ac:dyDescent="0.2">
      <c r="A47" s="55" t="s">
        <v>58</v>
      </c>
      <c r="B47" s="52">
        <f>'Plan prihoda i rashoda'!B47*7.5345</f>
        <v>0</v>
      </c>
      <c r="C47" s="52">
        <f>'Plan prihoda i rashoda'!C47*7.5345</f>
        <v>1000.3555650000002</v>
      </c>
      <c r="D47" s="57"/>
      <c r="E47" s="52">
        <f>'Plan prihoda i rashoda'!E47*7.5345</f>
        <v>1130.175</v>
      </c>
      <c r="F47" s="56">
        <v>112.98</v>
      </c>
      <c r="G47" s="52">
        <f>'Plan prihoda i rashoda'!G47*7.5345</f>
        <v>1130.175</v>
      </c>
      <c r="H47" s="56">
        <v>100</v>
      </c>
      <c r="I47" s="52">
        <f>'Plan prihoda i rashoda'!I47*7.5345</f>
        <v>1130.175</v>
      </c>
      <c r="J47" s="56">
        <v>100</v>
      </c>
    </row>
    <row r="48" spans="1:10" s="51" customFormat="1" ht="12.75" x14ac:dyDescent="0.2">
      <c r="A48" s="55" t="s">
        <v>50</v>
      </c>
      <c r="B48" s="52">
        <f>'Plan prihoda i rashoda'!B48*7.5345</f>
        <v>177330.25906500002</v>
      </c>
      <c r="C48" s="52">
        <f>'Plan prihoda i rashoda'!C48*7.5345</f>
        <v>194000.03893500002</v>
      </c>
      <c r="D48" s="56">
        <f t="shared" si="2"/>
        <v>109.40041477291797</v>
      </c>
      <c r="E48" s="52">
        <f>'Plan prihoda i rashoda'!E48*7.5345</f>
        <v>200794.42500000002</v>
      </c>
      <c r="F48" s="56">
        <v>103.5</v>
      </c>
      <c r="G48" s="52">
        <f>'Plan prihoda i rashoda'!G48*7.5345</f>
        <v>200794.42500000002</v>
      </c>
      <c r="H48" s="56">
        <v>100</v>
      </c>
      <c r="I48" s="52">
        <f>'Plan prihoda i rashoda'!I48*7.5345</f>
        <v>200794.42500000002</v>
      </c>
      <c r="J48" s="56">
        <v>100</v>
      </c>
    </row>
    <row r="49" spans="1:10" s="51" customFormat="1" ht="12.75" x14ac:dyDescent="0.2">
      <c r="A49" s="49" t="s">
        <v>70</v>
      </c>
      <c r="B49" s="52">
        <f>'Plan prihoda i rashoda'!B49*7.5345</f>
        <v>196545.41907000003</v>
      </c>
      <c r="C49" s="52">
        <f>'Plan prihoda i rashoda'!C49*7.5345</f>
        <v>165989.78173500003</v>
      </c>
      <c r="D49" s="52">
        <f t="shared" si="2"/>
        <v>84.453650723796542</v>
      </c>
      <c r="E49" s="52">
        <f>'Plan prihoda i rashoda'!E49*7.5345</f>
        <v>95522.391000000003</v>
      </c>
      <c r="F49" s="52">
        <v>57.55</v>
      </c>
      <c r="G49" s="52">
        <f>'Plan prihoda i rashoda'!G49*7.5345</f>
        <v>95522.391000000003</v>
      </c>
      <c r="H49" s="52">
        <v>100</v>
      </c>
      <c r="I49" s="52">
        <f>'Plan prihoda i rashoda'!I49*7.5345</f>
        <v>95522.391000000003</v>
      </c>
      <c r="J49" s="52">
        <v>100</v>
      </c>
    </row>
    <row r="50" spans="1:10" s="51" customFormat="1" ht="12.75" x14ac:dyDescent="0.2">
      <c r="A50" s="54" t="s">
        <v>71</v>
      </c>
      <c r="B50" s="52">
        <f>'Plan prihoda i rashoda'!B50*7.5345</f>
        <v>196545.41907000003</v>
      </c>
      <c r="C50" s="52">
        <f>'Plan prihoda i rashoda'!C50*7.5345</f>
        <v>165989.78173500003</v>
      </c>
      <c r="D50" s="52">
        <f t="shared" si="2"/>
        <v>84.453650723796542</v>
      </c>
      <c r="E50" s="52">
        <f>'Plan prihoda i rashoda'!E50*7.5345</f>
        <v>95522.391000000003</v>
      </c>
      <c r="F50" s="52">
        <v>57.55</v>
      </c>
      <c r="G50" s="52">
        <f>'Plan prihoda i rashoda'!G50*7.5345</f>
        <v>95522.391000000003</v>
      </c>
      <c r="H50" s="52">
        <v>100</v>
      </c>
      <c r="I50" s="52">
        <f>'Plan prihoda i rashoda'!I50*7.5345</f>
        <v>95522.391000000003</v>
      </c>
      <c r="J50" s="52">
        <v>100</v>
      </c>
    </row>
    <row r="51" spans="1:10" s="51" customFormat="1" ht="12.75" x14ac:dyDescent="0.2">
      <c r="A51" s="55" t="s">
        <v>58</v>
      </c>
      <c r="B51" s="52">
        <f>'Plan prihoda i rashoda'!B51*7.5345</f>
        <v>78144.443474999993</v>
      </c>
      <c r="C51" s="52">
        <f>'Plan prihoda i rashoda'!C51*7.5345</f>
        <v>1000.3555650000002</v>
      </c>
      <c r="D51" s="56">
        <f>C51/B51*100</f>
        <v>1.2801365273271597</v>
      </c>
      <c r="E51" s="52">
        <f>'Plan prihoda i rashoda'!E51*7.5345</f>
        <v>0</v>
      </c>
      <c r="F51" s="57"/>
      <c r="G51" s="52">
        <f>'Plan prihoda i rashoda'!G51*7.5345</f>
        <v>0</v>
      </c>
      <c r="H51" s="57"/>
      <c r="I51" s="52">
        <f>'Plan prihoda i rashoda'!I51*7.5345</f>
        <v>0</v>
      </c>
      <c r="J51" s="57"/>
    </row>
    <row r="52" spans="1:10" s="51" customFormat="1" ht="12.75" x14ac:dyDescent="0.2">
      <c r="A52" s="55" t="s">
        <v>52</v>
      </c>
      <c r="B52" s="52">
        <f>'Plan prihoda i rashoda'!B52*7.5345</f>
        <v>11079.708285000001</v>
      </c>
      <c r="C52" s="52">
        <f>'Plan prihoda i rashoda'!C52*7.5345</f>
        <v>29193.625769999999</v>
      </c>
      <c r="D52" s="56">
        <f>C52/B52*100</f>
        <v>263.48731409763826</v>
      </c>
      <c r="E52" s="52">
        <f>'Plan prihoda i rashoda'!E52*7.5345</f>
        <v>33935.387999999999</v>
      </c>
      <c r="F52" s="56">
        <v>116.24</v>
      </c>
      <c r="G52" s="52">
        <f>'Plan prihoda i rashoda'!G52*7.5345</f>
        <v>33935.387999999999</v>
      </c>
      <c r="H52" s="56">
        <v>100</v>
      </c>
      <c r="I52" s="52">
        <f>'Plan prihoda i rashoda'!I52*7.5345</f>
        <v>33935.387999999999</v>
      </c>
      <c r="J52" s="56">
        <v>100</v>
      </c>
    </row>
    <row r="53" spans="1:10" s="51" customFormat="1" ht="12.75" x14ac:dyDescent="0.2">
      <c r="A53" s="55" t="s">
        <v>64</v>
      </c>
      <c r="B53" s="52">
        <f>'Plan prihoda i rashoda'!B53*7.5345</f>
        <v>0</v>
      </c>
      <c r="C53" s="52">
        <f>'Plan prihoda i rashoda'!C53*7.5345</f>
        <v>0</v>
      </c>
      <c r="D53" s="56"/>
      <c r="E53" s="52">
        <f>'Plan prihoda i rashoda'!E53*7.5345</f>
        <v>0</v>
      </c>
      <c r="F53" s="56"/>
      <c r="G53" s="52">
        <f>'Plan prihoda i rashoda'!G53*7.5345</f>
        <v>0</v>
      </c>
      <c r="H53" s="56"/>
      <c r="I53" s="52">
        <f>'Plan prihoda i rashoda'!I53*7.5345</f>
        <v>0</v>
      </c>
      <c r="J53" s="56"/>
    </row>
    <row r="54" spans="1:10" s="51" customFormat="1" ht="12.75" x14ac:dyDescent="0.2">
      <c r="A54" s="55" t="s">
        <v>54</v>
      </c>
      <c r="B54" s="52">
        <f>'Plan prihoda i rashoda'!B54*7.5345</f>
        <v>13263.959835000001</v>
      </c>
      <c r="C54" s="52">
        <f>'Plan prihoda i rashoda'!C54*7.5345</f>
        <v>42521.252130000001</v>
      </c>
      <c r="D54" s="56">
        <f t="shared" si="2"/>
        <v>320.57735894071328</v>
      </c>
      <c r="E54" s="52">
        <f>'Plan prihoda i rashoda'!E54*7.5345</f>
        <v>31449.003000000001</v>
      </c>
      <c r="F54" s="56">
        <v>73.959999999999994</v>
      </c>
      <c r="G54" s="52">
        <f>'Plan prihoda i rashoda'!G54*7.5345</f>
        <v>31449.003000000001</v>
      </c>
      <c r="H54" s="56">
        <v>100</v>
      </c>
      <c r="I54" s="52">
        <f>'Plan prihoda i rashoda'!I54*7.5345</f>
        <v>31449.003000000001</v>
      </c>
      <c r="J54" s="56">
        <v>100</v>
      </c>
    </row>
    <row r="55" spans="1:10" s="51" customFormat="1" ht="12.75" x14ac:dyDescent="0.2">
      <c r="A55" s="55" t="s">
        <v>66</v>
      </c>
      <c r="B55" s="52">
        <f>'Plan prihoda i rashoda'!B55*7.5345</f>
        <v>24300.043365000001</v>
      </c>
      <c r="C55" s="52">
        <f>'Plan prihoda i rashoda'!C55*7.5345</f>
        <v>30000.269339999999</v>
      </c>
      <c r="D55" s="56">
        <f t="shared" si="2"/>
        <v>123.45767819990883</v>
      </c>
      <c r="E55" s="52">
        <f>'Plan prihoda i rashoda'!E55*7.5345</f>
        <v>0</v>
      </c>
      <c r="F55" s="57"/>
      <c r="G55" s="52">
        <f>'Plan prihoda i rashoda'!G55*7.5345</f>
        <v>0</v>
      </c>
      <c r="H55" s="57"/>
      <c r="I55" s="52">
        <f>'Plan prihoda i rashoda'!I55*7.5345</f>
        <v>0</v>
      </c>
      <c r="J55" s="57"/>
    </row>
    <row r="56" spans="1:10" s="51" customFormat="1" ht="12.75" x14ac:dyDescent="0.2">
      <c r="A56" s="55" t="s">
        <v>50</v>
      </c>
      <c r="B56" s="52">
        <f>'Plan prihoda i rashoda'!B56*7.5345</f>
        <v>60326.029080000008</v>
      </c>
      <c r="C56" s="52">
        <f>'Plan prihoda i rashoda'!C56*7.5345</f>
        <v>32500.593164999998</v>
      </c>
      <c r="D56" s="56">
        <f t="shared" si="2"/>
        <v>53.87490882567468</v>
      </c>
      <c r="E56" s="52">
        <f>'Plan prihoda i rashoda'!E56*7.5345</f>
        <v>30138</v>
      </c>
      <c r="F56" s="56">
        <v>92.73</v>
      </c>
      <c r="G56" s="52">
        <f>'Plan prihoda i rashoda'!G56*7.5345</f>
        <v>30138</v>
      </c>
      <c r="H56" s="56">
        <v>100</v>
      </c>
      <c r="I56" s="52">
        <f>'Plan prihoda i rashoda'!I56*7.5345</f>
        <v>30138</v>
      </c>
      <c r="J56" s="56">
        <v>100</v>
      </c>
    </row>
    <row r="57" spans="1:10" s="51" customFormat="1" ht="12.75" x14ac:dyDescent="0.2">
      <c r="A57" s="55" t="s">
        <v>56</v>
      </c>
      <c r="B57" s="52">
        <f>'Plan prihoda i rashoda'!B57*7.5345</f>
        <v>9431.2350299999998</v>
      </c>
      <c r="C57" s="52">
        <f>'Plan prihoda i rashoda'!C57*7.5345</f>
        <v>30773.685765000002</v>
      </c>
      <c r="D57" s="56">
        <f t="shared" si="2"/>
        <v>326.29539680764378</v>
      </c>
      <c r="E57" s="52">
        <f>'Plan prihoda i rashoda'!E57*7.5345</f>
        <v>0</v>
      </c>
      <c r="F57" s="57"/>
      <c r="G57" s="52">
        <f>'Plan prihoda i rashoda'!G57*7.5345</f>
        <v>0</v>
      </c>
      <c r="H57" s="57"/>
      <c r="I57" s="52">
        <f>'Plan prihoda i rashoda'!I57*7.5345</f>
        <v>0</v>
      </c>
      <c r="J57" s="57"/>
    </row>
    <row r="58" spans="1:10" s="51" customFormat="1" ht="12.75" x14ac:dyDescent="0.2">
      <c r="A58" s="58" t="s">
        <v>72</v>
      </c>
      <c r="B58" s="59">
        <f>'Plan prihoda i rashoda'!B58*7.5345</f>
        <v>13431592.589805</v>
      </c>
      <c r="C58" s="59">
        <f>'Plan prihoda i rashoda'!C58*7.5345</f>
        <v>14059515.182730002</v>
      </c>
      <c r="D58" s="59">
        <f>C58/B58*100</f>
        <v>104.67496753439065</v>
      </c>
      <c r="E58" s="59">
        <f>'Plan prihoda i rashoda'!E58*7.5345</f>
        <v>15157842.378645001</v>
      </c>
      <c r="F58" s="59">
        <v>107.18</v>
      </c>
      <c r="G58" s="59">
        <f>'Plan prihoda i rashoda'!G58*7.5345</f>
        <v>15157842.378645001</v>
      </c>
      <c r="H58" s="59">
        <v>100</v>
      </c>
      <c r="I58" s="59">
        <f>'Plan prihoda i rashoda'!I58*7.5345</f>
        <v>15157842.378645001</v>
      </c>
      <c r="J58" s="59">
        <v>100</v>
      </c>
    </row>
    <row r="60" spans="1:10" ht="12.75" x14ac:dyDescent="0.2">
      <c r="A60" s="70"/>
      <c r="B60" s="71"/>
      <c r="D60" s="73"/>
      <c r="F60" s="73" t="s">
        <v>109</v>
      </c>
    </row>
    <row r="61" spans="1:10" ht="12.75" x14ac:dyDescent="0.2">
      <c r="A61" s="75" t="s">
        <v>110</v>
      </c>
      <c r="B61" s="73"/>
      <c r="C61" s="71"/>
      <c r="D61" s="72" t="s">
        <v>108</v>
      </c>
    </row>
    <row r="62" spans="1:10" ht="12.75" x14ac:dyDescent="0.2">
      <c r="A62" s="70"/>
      <c r="B62" s="73"/>
      <c r="C62" s="74"/>
      <c r="D62" s="74"/>
    </row>
  </sheetData>
  <mergeCells count="3">
    <mergeCell ref="A1:J1"/>
    <mergeCell ref="A3:J3"/>
    <mergeCell ref="A5:J5"/>
  </mergeCells>
  <pageMargins left="0.75" right="0.75" top="1" bottom="1" header="0.5" footer="0.5"/>
  <pageSetup paperSize="9" scale="54" orientation="landscape" horizontalDpi="4294967294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94BA3-8083-49F9-A2E6-EF014E0B2923}">
  <dimension ref="B1:K12"/>
  <sheetViews>
    <sheetView showGridLines="0" zoomScaleNormal="100" workbookViewId="0">
      <selection activeCell="H21" sqref="H21"/>
    </sheetView>
  </sheetViews>
  <sheetFormatPr defaultRowHeight="11.25" x14ac:dyDescent="0.15"/>
  <cols>
    <col min="1" max="1" width="0.5703125" style="44" customWidth="1"/>
    <col min="2" max="2" width="57.5703125" style="44" customWidth="1"/>
    <col min="3" max="3" width="20.5703125" style="44" customWidth="1"/>
    <col min="4" max="4" width="18.42578125" style="44" customWidth="1"/>
    <col min="5" max="5" width="14.140625" style="44" customWidth="1"/>
    <col min="6" max="6" width="19.7109375" style="44" customWidth="1"/>
    <col min="7" max="7" width="10.85546875" style="44" customWidth="1"/>
    <col min="8" max="8" width="19.7109375" style="44" customWidth="1"/>
    <col min="9" max="9" width="11.140625" style="44" customWidth="1"/>
    <col min="10" max="10" width="19.7109375" style="44" customWidth="1"/>
    <col min="11" max="11" width="11" style="44" customWidth="1"/>
    <col min="12" max="16384" width="9.140625" style="44"/>
  </cols>
  <sheetData>
    <row r="1" spans="2:11" ht="33.75" customHeight="1" x14ac:dyDescent="0.15">
      <c r="B1" s="78" t="s">
        <v>111</v>
      </c>
      <c r="C1" s="78"/>
      <c r="D1" s="78"/>
      <c r="E1" s="78"/>
      <c r="F1" s="78"/>
      <c r="G1" s="78"/>
      <c r="H1" s="78"/>
      <c r="I1" s="78"/>
      <c r="J1" s="78"/>
      <c r="K1" s="78"/>
    </row>
    <row r="2" spans="2:11" ht="18" x14ac:dyDescent="0.25">
      <c r="B2" s="45"/>
      <c r="C2" s="45"/>
      <c r="D2" s="45"/>
      <c r="E2" s="45"/>
      <c r="F2" s="45"/>
      <c r="G2" s="45"/>
      <c r="H2"/>
      <c r="I2"/>
      <c r="J2"/>
    </row>
    <row r="3" spans="2:11" ht="15.75" x14ac:dyDescent="0.15">
      <c r="B3" s="99" t="s">
        <v>22</v>
      </c>
      <c r="C3" s="99"/>
      <c r="D3" s="99"/>
      <c r="E3" s="99"/>
      <c r="F3" s="99"/>
      <c r="G3" s="99"/>
      <c r="H3" s="99"/>
      <c r="I3" s="99"/>
      <c r="J3" s="99"/>
      <c r="K3" s="99"/>
    </row>
    <row r="4" spans="2:11" ht="18" x14ac:dyDescent="0.25">
      <c r="B4" s="45"/>
      <c r="C4" s="45"/>
      <c r="D4" s="45"/>
      <c r="E4" s="45"/>
      <c r="F4" s="46"/>
      <c r="G4" s="46"/>
      <c r="H4"/>
      <c r="I4"/>
      <c r="J4"/>
    </row>
    <row r="5" spans="2:11" ht="15.75" x14ac:dyDescent="0.15">
      <c r="B5" s="99" t="s">
        <v>13</v>
      </c>
      <c r="C5" s="99"/>
      <c r="D5" s="99"/>
      <c r="E5" s="99"/>
      <c r="F5" s="99"/>
      <c r="G5" s="99"/>
      <c r="H5" s="99"/>
      <c r="I5" s="99"/>
      <c r="J5" s="99"/>
      <c r="K5" s="99"/>
    </row>
    <row r="6" spans="2:11" ht="18" x14ac:dyDescent="0.25">
      <c r="B6" s="45"/>
      <c r="C6" s="45"/>
      <c r="D6" s="45"/>
      <c r="E6" s="45"/>
      <c r="F6" s="46"/>
      <c r="G6" s="46"/>
      <c r="H6"/>
      <c r="I6"/>
      <c r="J6"/>
    </row>
    <row r="7" spans="2:11" ht="15.75" x14ac:dyDescent="0.15">
      <c r="B7" s="99" t="s">
        <v>17</v>
      </c>
      <c r="C7" s="99"/>
      <c r="D7" s="99"/>
      <c r="E7" s="99"/>
      <c r="F7" s="99"/>
      <c r="G7" s="99"/>
      <c r="H7" s="99"/>
      <c r="I7" s="99"/>
      <c r="J7" s="99"/>
      <c r="K7" s="99"/>
    </row>
    <row r="8" spans="2:11" ht="15.75" customHeight="1" x14ac:dyDescent="0.15"/>
    <row r="9" spans="2:11" ht="13.5" thickBot="1" x14ac:dyDescent="0.2">
      <c r="K9" s="33" t="s">
        <v>106</v>
      </c>
    </row>
    <row r="10" spans="2:11" s="48" customFormat="1" ht="44.25" customHeight="1" thickBot="1" x14ac:dyDescent="0.2">
      <c r="B10" s="47" t="s">
        <v>38</v>
      </c>
      <c r="C10" s="47" t="s">
        <v>39</v>
      </c>
      <c r="D10" s="47" t="s">
        <v>12</v>
      </c>
      <c r="E10" s="47" t="s">
        <v>40</v>
      </c>
      <c r="F10" s="47" t="s">
        <v>41</v>
      </c>
      <c r="G10" s="47" t="s">
        <v>42</v>
      </c>
      <c r="H10" s="47" t="s">
        <v>43</v>
      </c>
      <c r="I10" s="47" t="s">
        <v>44</v>
      </c>
      <c r="J10" s="47" t="s">
        <v>45</v>
      </c>
      <c r="K10" s="47" t="s">
        <v>46</v>
      </c>
    </row>
    <row r="11" spans="2:11" s="51" customFormat="1" ht="12.75" x14ac:dyDescent="0.2">
      <c r="B11" s="61" t="s">
        <v>73</v>
      </c>
      <c r="C11" s="52">
        <v>1782454.39</v>
      </c>
      <c r="D11" s="52">
        <v>1864189.25</v>
      </c>
      <c r="E11" s="63">
        <f>D11/C11*100</f>
        <v>104.58552322340209</v>
      </c>
      <c r="F11" s="52">
        <v>2010466.41</v>
      </c>
      <c r="G11" s="63">
        <f>F11/D11*100</f>
        <v>107.84669045806375</v>
      </c>
      <c r="H11" s="52">
        <v>2010466.41</v>
      </c>
      <c r="I11" s="63">
        <v>100</v>
      </c>
      <c r="J11" s="52">
        <v>2010466.41</v>
      </c>
      <c r="K11" s="63">
        <v>100</v>
      </c>
    </row>
    <row r="12" spans="2:11" s="51" customFormat="1" ht="25.5" x14ac:dyDescent="0.2">
      <c r="B12" s="61" t="s">
        <v>74</v>
      </c>
      <c r="C12" s="62">
        <v>224.3</v>
      </c>
      <c r="D12" s="52">
        <v>1829.09</v>
      </c>
      <c r="E12" s="63">
        <f>D12/C12*100</f>
        <v>815.46589389210862</v>
      </c>
      <c r="F12" s="52">
        <v>1325</v>
      </c>
      <c r="G12" s="63">
        <f>F12/D12*100</f>
        <v>72.440393857054602</v>
      </c>
      <c r="H12" s="52">
        <v>1325</v>
      </c>
      <c r="I12" s="63">
        <v>100</v>
      </c>
      <c r="J12" s="52">
        <v>1325</v>
      </c>
      <c r="K12" s="63">
        <v>100</v>
      </c>
    </row>
  </sheetData>
  <mergeCells count="4">
    <mergeCell ref="B1:K1"/>
    <mergeCell ref="B3:K3"/>
    <mergeCell ref="B5:K5"/>
    <mergeCell ref="B7:K7"/>
  </mergeCells>
  <pageMargins left="0.35433070866141736" right="0.35433070866141736" top="0.98425196850393704" bottom="0.98425196850393704" header="0.51181102362204722" footer="0.51181102362204722"/>
  <pageSetup paperSize="9" scale="65" orientation="landscape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9"/>
  <sheetViews>
    <sheetView workbookViewId="0">
      <selection activeCell="H34" sqref="H34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10" ht="42" customHeight="1" x14ac:dyDescent="0.25">
      <c r="A1" s="78" t="s">
        <v>111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18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10" ht="15.75" x14ac:dyDescent="0.25">
      <c r="A3" s="78" t="s">
        <v>22</v>
      </c>
      <c r="B3" s="78"/>
      <c r="C3" s="78"/>
      <c r="D3" s="78"/>
      <c r="E3" s="78"/>
      <c r="F3" s="78"/>
      <c r="G3" s="78"/>
      <c r="H3" s="95"/>
      <c r="I3" s="95"/>
    </row>
    <row r="4" spans="1:10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10" ht="18" customHeight="1" x14ac:dyDescent="0.25">
      <c r="A5" s="78" t="s">
        <v>18</v>
      </c>
      <c r="B5" s="79"/>
      <c r="C5" s="79"/>
      <c r="D5" s="79"/>
      <c r="E5" s="79"/>
      <c r="F5" s="79"/>
      <c r="G5" s="79"/>
      <c r="H5" s="79"/>
      <c r="I5" s="79"/>
    </row>
    <row r="6" spans="1:10" ht="18" x14ac:dyDescent="0.25">
      <c r="A6" s="5"/>
      <c r="B6" s="5"/>
      <c r="C6" s="5"/>
      <c r="D6" s="5"/>
      <c r="E6" s="5"/>
      <c r="F6" s="5"/>
      <c r="G6" s="5"/>
      <c r="H6" s="6"/>
      <c r="I6" s="6" t="s">
        <v>106</v>
      </c>
    </row>
    <row r="7" spans="1:10" ht="25.5" x14ac:dyDescent="0.25">
      <c r="A7" s="18" t="s">
        <v>14</v>
      </c>
      <c r="B7" s="17" t="s">
        <v>15</v>
      </c>
      <c r="C7" s="17" t="s">
        <v>16</v>
      </c>
      <c r="D7" s="17" t="s">
        <v>35</v>
      </c>
      <c r="E7" s="17" t="s">
        <v>11</v>
      </c>
      <c r="F7" s="18" t="s">
        <v>12</v>
      </c>
      <c r="G7" s="18" t="s">
        <v>30</v>
      </c>
      <c r="H7" s="18" t="s">
        <v>31</v>
      </c>
      <c r="I7" s="18" t="s">
        <v>32</v>
      </c>
    </row>
    <row r="8" spans="1:10" ht="25.5" x14ac:dyDescent="0.25">
      <c r="A8" s="11">
        <v>8</v>
      </c>
      <c r="B8" s="11"/>
      <c r="C8" s="11"/>
      <c r="D8" s="11" t="s">
        <v>19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</row>
    <row r="9" spans="1:10" ht="25.5" x14ac:dyDescent="0.25">
      <c r="A9" s="12">
        <v>5</v>
      </c>
      <c r="B9" s="13"/>
      <c r="C9" s="13"/>
      <c r="D9" s="23" t="s">
        <v>20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</row>
  </sheetData>
  <mergeCells count="3">
    <mergeCell ref="A3:I3"/>
    <mergeCell ref="A5:I5"/>
    <mergeCell ref="A1:J1"/>
  </mergeCells>
  <pageMargins left="0.7" right="0.7" top="0.75" bottom="0.75" header="0.3" footer="0.3"/>
  <pageSetup paperSize="9" scale="71" orientation="landscape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943B1-86D9-483F-80E8-44A6FF83705C}">
  <dimension ref="B1:K164"/>
  <sheetViews>
    <sheetView showGridLines="0" tabSelected="1" topLeftCell="A115" zoomScaleNormal="100" workbookViewId="0">
      <selection activeCell="B157" sqref="B157"/>
    </sheetView>
  </sheetViews>
  <sheetFormatPr defaultRowHeight="11.25" x14ac:dyDescent="0.15"/>
  <cols>
    <col min="1" max="1" width="0.5703125" style="44" customWidth="1"/>
    <col min="2" max="2" width="82.5703125" style="44" customWidth="1"/>
    <col min="3" max="3" width="15.28515625" style="44" customWidth="1"/>
    <col min="4" max="4" width="15.140625" style="44" customWidth="1"/>
    <col min="5" max="5" width="10.5703125" style="44" customWidth="1"/>
    <col min="6" max="6" width="17.28515625" style="44" customWidth="1"/>
    <col min="7" max="7" width="10.140625" style="44" customWidth="1"/>
    <col min="8" max="8" width="17.5703125" style="44" customWidth="1"/>
    <col min="9" max="9" width="10.42578125" style="44" customWidth="1"/>
    <col min="10" max="10" width="16.7109375" style="44" customWidth="1"/>
    <col min="11" max="11" width="10.42578125" style="44" customWidth="1"/>
    <col min="12" max="12" width="1.7109375" style="44" customWidth="1"/>
    <col min="13" max="16384" width="9.140625" style="44"/>
  </cols>
  <sheetData>
    <row r="1" spans="2:11" ht="31.5" customHeight="1" x14ac:dyDescent="0.15">
      <c r="B1" s="99" t="s">
        <v>111</v>
      </c>
      <c r="C1" s="99"/>
      <c r="D1" s="99"/>
      <c r="E1" s="99"/>
      <c r="F1" s="99"/>
      <c r="G1" s="99"/>
      <c r="H1" s="99"/>
      <c r="I1" s="99"/>
      <c r="J1" s="99"/>
      <c r="K1" s="99"/>
    </row>
    <row r="3" spans="2:11" customFormat="1" ht="18" customHeight="1" x14ac:dyDescent="0.25">
      <c r="B3" s="99" t="s">
        <v>21</v>
      </c>
      <c r="C3" s="99"/>
      <c r="D3" s="99"/>
      <c r="E3" s="99"/>
      <c r="F3" s="99"/>
      <c r="G3" s="99"/>
      <c r="H3" s="99"/>
      <c r="I3" s="99"/>
      <c r="J3" s="99"/>
      <c r="K3" s="99"/>
    </row>
    <row r="5" spans="2:11" ht="12" thickBot="1" x14ac:dyDescent="0.2">
      <c r="D5" s="60"/>
      <c r="K5" s="44" t="s">
        <v>106</v>
      </c>
    </row>
    <row r="6" spans="2:11" s="48" customFormat="1" ht="63.75" customHeight="1" thickBot="1" x14ac:dyDescent="0.2">
      <c r="B6" s="47" t="s">
        <v>38</v>
      </c>
      <c r="C6" s="47" t="s">
        <v>39</v>
      </c>
      <c r="D6" s="47" t="s">
        <v>12</v>
      </c>
      <c r="E6" s="47" t="s">
        <v>40</v>
      </c>
      <c r="F6" s="47" t="s">
        <v>41</v>
      </c>
      <c r="G6" s="47" t="s">
        <v>42</v>
      </c>
      <c r="H6" s="47" t="s">
        <v>41</v>
      </c>
      <c r="I6" s="47" t="s">
        <v>44</v>
      </c>
      <c r="J6" s="47" t="s">
        <v>41</v>
      </c>
      <c r="K6" s="47" t="s">
        <v>46</v>
      </c>
    </row>
    <row r="7" spans="2:11" s="66" customFormat="1" ht="12.75" x14ac:dyDescent="0.2">
      <c r="B7" s="64" t="s">
        <v>75</v>
      </c>
      <c r="C7" s="65">
        <f>C8</f>
        <v>1782678.6900000002</v>
      </c>
      <c r="D7" s="65">
        <v>1866018.34</v>
      </c>
      <c r="E7" s="65">
        <f t="shared" ref="E7:E15" si="0">D7/C7*100</f>
        <v>104.6749675343906</v>
      </c>
      <c r="F7" s="65">
        <v>2011791.41</v>
      </c>
      <c r="G7" s="65">
        <v>107.81</v>
      </c>
      <c r="H7" s="65">
        <v>2011791.41</v>
      </c>
      <c r="I7" s="65">
        <v>100</v>
      </c>
      <c r="J7" s="65">
        <v>2011791.41</v>
      </c>
      <c r="K7" s="65">
        <v>100</v>
      </c>
    </row>
    <row r="8" spans="2:11" s="51" customFormat="1" ht="12.75" x14ac:dyDescent="0.2">
      <c r="B8" s="101" t="s">
        <v>76</v>
      </c>
      <c r="C8" s="56">
        <f>C9+C76+C90+C104+C129+C133+C144</f>
        <v>1782678.6900000002</v>
      </c>
      <c r="D8" s="56">
        <v>1866018.34</v>
      </c>
      <c r="E8" s="56">
        <f t="shared" si="0"/>
        <v>104.6749675343906</v>
      </c>
      <c r="F8" s="56">
        <v>2011791.41</v>
      </c>
      <c r="G8" s="56">
        <v>107.81</v>
      </c>
      <c r="H8" s="56">
        <v>2011791.41</v>
      </c>
      <c r="I8" s="56">
        <v>100</v>
      </c>
      <c r="J8" s="56">
        <v>2011791.41</v>
      </c>
      <c r="K8" s="56">
        <v>100</v>
      </c>
    </row>
    <row r="9" spans="2:11" s="51" customFormat="1" ht="12.75" x14ac:dyDescent="0.2">
      <c r="B9" s="102" t="s">
        <v>77</v>
      </c>
      <c r="C9" s="52">
        <f>C10+C43+C47</f>
        <v>1632440.37</v>
      </c>
      <c r="D9" s="52">
        <v>1675290.18</v>
      </c>
      <c r="E9" s="52">
        <f t="shared" si="0"/>
        <v>102.62489281614616</v>
      </c>
      <c r="F9" s="52">
        <v>1806994.7</v>
      </c>
      <c r="G9" s="52">
        <v>107.86</v>
      </c>
      <c r="H9" s="52">
        <v>1806994.7</v>
      </c>
      <c r="I9" s="52">
        <v>100</v>
      </c>
      <c r="J9" s="52">
        <v>1806994.7</v>
      </c>
      <c r="K9" s="52">
        <v>100</v>
      </c>
    </row>
    <row r="10" spans="2:11" s="68" customFormat="1" ht="12.75" x14ac:dyDescent="0.2">
      <c r="B10" s="103" t="s">
        <v>78</v>
      </c>
      <c r="C10" s="67">
        <f>C11+C20+C23+C27+C30+C35+C69</f>
        <v>1607553.37</v>
      </c>
      <c r="D10" s="67">
        <v>1647789.95</v>
      </c>
      <c r="E10" s="67">
        <f t="shared" si="0"/>
        <v>102.50297008801641</v>
      </c>
      <c r="F10" s="67">
        <v>1776344.7</v>
      </c>
      <c r="G10" s="67">
        <v>107.8</v>
      </c>
      <c r="H10" s="67">
        <v>1776344.7</v>
      </c>
      <c r="I10" s="67">
        <v>100</v>
      </c>
      <c r="J10" s="67">
        <v>1776344.7</v>
      </c>
      <c r="K10" s="67">
        <v>100</v>
      </c>
    </row>
    <row r="11" spans="2:11" s="51" customFormat="1" ht="12.75" x14ac:dyDescent="0.2">
      <c r="B11" s="104" t="s">
        <v>79</v>
      </c>
      <c r="C11" s="52">
        <f>C12</f>
        <v>1223.19</v>
      </c>
      <c r="D11" s="52">
        <v>765.37</v>
      </c>
      <c r="E11" s="52">
        <f t="shared" si="0"/>
        <v>62.571636458767642</v>
      </c>
      <c r="F11" s="52">
        <v>541</v>
      </c>
      <c r="G11" s="52">
        <v>70.680000000000007</v>
      </c>
      <c r="H11" s="52">
        <v>541</v>
      </c>
      <c r="I11" s="52">
        <v>100</v>
      </c>
      <c r="J11" s="52">
        <v>541</v>
      </c>
      <c r="K11" s="52">
        <v>100</v>
      </c>
    </row>
    <row r="12" spans="2:11" s="51" customFormat="1" ht="12.75" x14ac:dyDescent="0.2">
      <c r="B12" s="105" t="s">
        <v>62</v>
      </c>
      <c r="C12" s="52">
        <f>C13+C14+C15+C16</f>
        <v>1223.19</v>
      </c>
      <c r="D12" s="52">
        <v>765.37</v>
      </c>
      <c r="E12" s="52">
        <f t="shared" si="0"/>
        <v>62.571636458767642</v>
      </c>
      <c r="F12" s="52">
        <v>541</v>
      </c>
      <c r="G12" s="52">
        <v>70.680000000000007</v>
      </c>
      <c r="H12" s="52">
        <v>541</v>
      </c>
      <c r="I12" s="52">
        <v>100</v>
      </c>
      <c r="J12" s="52">
        <v>541</v>
      </c>
      <c r="K12" s="52">
        <v>100</v>
      </c>
    </row>
    <row r="13" spans="2:11" s="51" customFormat="1" ht="12.75" x14ac:dyDescent="0.2">
      <c r="B13" s="106" t="s">
        <v>63</v>
      </c>
      <c r="C13" s="52">
        <v>2.37</v>
      </c>
      <c r="D13" s="52">
        <v>173.9</v>
      </c>
      <c r="E13" s="52">
        <f t="shared" si="0"/>
        <v>7337.5527426160334</v>
      </c>
      <c r="F13" s="50"/>
      <c r="G13" s="50"/>
      <c r="H13" s="50"/>
      <c r="I13" s="50"/>
      <c r="J13" s="50"/>
      <c r="K13" s="50"/>
    </row>
    <row r="14" spans="2:11" s="51" customFormat="1" ht="12.75" x14ac:dyDescent="0.2">
      <c r="B14" s="106" t="s">
        <v>65</v>
      </c>
      <c r="C14" s="52">
        <v>1145.93</v>
      </c>
      <c r="D14" s="52">
        <v>564.91</v>
      </c>
      <c r="E14" s="52">
        <f t="shared" si="0"/>
        <v>49.2970774829178</v>
      </c>
      <c r="F14" s="52">
        <v>516</v>
      </c>
      <c r="G14" s="52">
        <v>91.34</v>
      </c>
      <c r="H14" s="52">
        <v>516</v>
      </c>
      <c r="I14" s="52">
        <v>100</v>
      </c>
      <c r="J14" s="52">
        <v>516</v>
      </c>
      <c r="K14" s="52">
        <v>100</v>
      </c>
    </row>
    <row r="15" spans="2:11" s="51" customFormat="1" ht="12.75" x14ac:dyDescent="0.2">
      <c r="B15" s="106" t="s">
        <v>68</v>
      </c>
      <c r="C15" s="52">
        <v>4.41</v>
      </c>
      <c r="D15" s="52">
        <v>26.56</v>
      </c>
      <c r="E15" s="52">
        <f t="shared" si="0"/>
        <v>602.26757369614506</v>
      </c>
      <c r="F15" s="52">
        <v>25</v>
      </c>
      <c r="G15" s="52">
        <v>94.13</v>
      </c>
      <c r="H15" s="52">
        <v>25</v>
      </c>
      <c r="I15" s="52">
        <v>100</v>
      </c>
      <c r="J15" s="52">
        <v>25</v>
      </c>
      <c r="K15" s="52">
        <v>100</v>
      </c>
    </row>
    <row r="16" spans="2:11" s="51" customFormat="1" ht="12.75" x14ac:dyDescent="0.2">
      <c r="B16" s="106" t="s">
        <v>69</v>
      </c>
      <c r="C16" s="52">
        <v>70.48</v>
      </c>
      <c r="D16" s="50"/>
      <c r="E16" s="50"/>
      <c r="F16" s="50"/>
      <c r="G16" s="50"/>
      <c r="H16" s="50"/>
      <c r="I16" s="50"/>
      <c r="J16" s="50"/>
      <c r="K16" s="50"/>
    </row>
    <row r="17" spans="2:11" s="51" customFormat="1" ht="12.75" x14ac:dyDescent="0.2">
      <c r="B17" s="104" t="s">
        <v>80</v>
      </c>
      <c r="C17" s="50"/>
      <c r="D17" s="52">
        <v>158.02000000000001</v>
      </c>
      <c r="E17" s="50"/>
      <c r="F17" s="50"/>
      <c r="G17" s="50"/>
      <c r="H17" s="50"/>
      <c r="I17" s="50"/>
      <c r="J17" s="50"/>
      <c r="K17" s="50"/>
    </row>
    <row r="18" spans="2:11" s="51" customFormat="1" ht="12.75" x14ac:dyDescent="0.2">
      <c r="B18" s="105" t="s">
        <v>62</v>
      </c>
      <c r="C18" s="50"/>
      <c r="D18" s="52">
        <v>158.02000000000001</v>
      </c>
      <c r="E18" s="50"/>
      <c r="F18" s="50"/>
      <c r="G18" s="50"/>
      <c r="H18" s="50"/>
      <c r="I18" s="50"/>
      <c r="J18" s="50"/>
      <c r="K18" s="50"/>
    </row>
    <row r="19" spans="2:11" s="51" customFormat="1" ht="12.75" x14ac:dyDescent="0.2">
      <c r="B19" s="106" t="s">
        <v>63</v>
      </c>
      <c r="C19" s="50"/>
      <c r="D19" s="52">
        <v>158.02000000000001</v>
      </c>
      <c r="E19" s="50"/>
      <c r="F19" s="50"/>
      <c r="G19" s="50"/>
      <c r="H19" s="50"/>
      <c r="I19" s="50"/>
      <c r="J19" s="50"/>
      <c r="K19" s="50"/>
    </row>
    <row r="20" spans="2:11" s="51" customFormat="1" ht="12.75" x14ac:dyDescent="0.2">
      <c r="B20" s="104" t="s">
        <v>81</v>
      </c>
      <c r="C20" s="52">
        <f>C21</f>
        <v>18297.79</v>
      </c>
      <c r="D20" s="52">
        <v>22257.57</v>
      </c>
      <c r="E20" s="52">
        <f>D20/C20*100</f>
        <v>121.64075552293474</v>
      </c>
      <c r="F20" s="52">
        <v>31255</v>
      </c>
      <c r="G20" s="52">
        <v>140.41999999999999</v>
      </c>
      <c r="H20" s="52">
        <v>31255</v>
      </c>
      <c r="I20" s="52">
        <v>100</v>
      </c>
      <c r="J20" s="52">
        <v>31255</v>
      </c>
      <c r="K20" s="52">
        <v>100</v>
      </c>
    </row>
    <row r="21" spans="2:11" s="51" customFormat="1" ht="12.75" x14ac:dyDescent="0.2">
      <c r="B21" s="105" t="s">
        <v>62</v>
      </c>
      <c r="C21" s="52">
        <f>C22</f>
        <v>18297.79</v>
      </c>
      <c r="D21" s="52">
        <v>22257.57</v>
      </c>
      <c r="E21" s="52">
        <f>D21/C21*100</f>
        <v>121.64075552293474</v>
      </c>
      <c r="F21" s="52">
        <v>31255</v>
      </c>
      <c r="G21" s="52">
        <v>140.41999999999999</v>
      </c>
      <c r="H21" s="52">
        <v>31255</v>
      </c>
      <c r="I21" s="52">
        <v>100</v>
      </c>
      <c r="J21" s="52">
        <v>31255</v>
      </c>
      <c r="K21" s="52">
        <v>100</v>
      </c>
    </row>
    <row r="22" spans="2:11" s="51" customFormat="1" ht="12.75" x14ac:dyDescent="0.2">
      <c r="B22" s="106" t="s">
        <v>65</v>
      </c>
      <c r="C22" s="52">
        <v>18297.79</v>
      </c>
      <c r="D22" s="52">
        <v>22257.57</v>
      </c>
      <c r="E22" s="52">
        <f t="shared" ref="E22:E35" si="1">D22/C22*100</f>
        <v>121.64075552293474</v>
      </c>
      <c r="F22" s="52">
        <v>31255</v>
      </c>
      <c r="G22" s="52">
        <v>140.41999999999999</v>
      </c>
      <c r="H22" s="52">
        <v>31255</v>
      </c>
      <c r="I22" s="52">
        <v>100</v>
      </c>
      <c r="J22" s="52">
        <v>31255</v>
      </c>
      <c r="K22" s="52">
        <v>100</v>
      </c>
    </row>
    <row r="23" spans="2:11" s="51" customFormat="1" ht="12.75" x14ac:dyDescent="0.2">
      <c r="B23" s="104" t="s">
        <v>82</v>
      </c>
      <c r="C23" s="52">
        <f>C24</f>
        <v>169067.13</v>
      </c>
      <c r="D23" s="52">
        <v>168391.96</v>
      </c>
      <c r="E23" s="52">
        <f t="shared" si="1"/>
        <v>99.600649753739816</v>
      </c>
      <c r="F23" s="52">
        <v>180123.7</v>
      </c>
      <c r="G23" s="52">
        <v>106.97</v>
      </c>
      <c r="H23" s="52">
        <v>180123.7</v>
      </c>
      <c r="I23" s="52">
        <v>100</v>
      </c>
      <c r="J23" s="52">
        <v>180123.7</v>
      </c>
      <c r="K23" s="52">
        <v>100</v>
      </c>
    </row>
    <row r="24" spans="2:11" s="51" customFormat="1" ht="12.75" x14ac:dyDescent="0.2">
      <c r="B24" s="105" t="s">
        <v>62</v>
      </c>
      <c r="C24" s="52">
        <f>C25+C26</f>
        <v>169067.13</v>
      </c>
      <c r="D24" s="52">
        <v>168391.96</v>
      </c>
      <c r="E24" s="52">
        <f t="shared" si="1"/>
        <v>99.600649753739816</v>
      </c>
      <c r="F24" s="52">
        <v>180123.7</v>
      </c>
      <c r="G24" s="52">
        <v>106.97</v>
      </c>
      <c r="H24" s="52">
        <v>180123.7</v>
      </c>
      <c r="I24" s="52">
        <v>100</v>
      </c>
      <c r="J24" s="52">
        <v>180123.7</v>
      </c>
      <c r="K24" s="52">
        <v>100</v>
      </c>
    </row>
    <row r="25" spans="2:11" s="51" customFormat="1" ht="12.75" x14ac:dyDescent="0.2">
      <c r="B25" s="106" t="s">
        <v>65</v>
      </c>
      <c r="C25" s="52">
        <v>168693.38</v>
      </c>
      <c r="D25" s="52">
        <v>168046.89</v>
      </c>
      <c r="E25" s="52">
        <f t="shared" si="1"/>
        <v>99.616766229949278</v>
      </c>
      <c r="F25" s="52">
        <v>179723.7</v>
      </c>
      <c r="G25" s="52">
        <v>106.95</v>
      </c>
      <c r="H25" s="52">
        <v>179723.7</v>
      </c>
      <c r="I25" s="52">
        <v>100</v>
      </c>
      <c r="J25" s="52">
        <v>179723.7</v>
      </c>
      <c r="K25" s="52">
        <v>100</v>
      </c>
    </row>
    <row r="26" spans="2:11" s="51" customFormat="1" ht="12.75" x14ac:dyDescent="0.2">
      <c r="B26" s="106" t="s">
        <v>68</v>
      </c>
      <c r="C26" s="52">
        <v>373.75</v>
      </c>
      <c r="D26" s="52">
        <v>345.07</v>
      </c>
      <c r="E26" s="52">
        <f t="shared" si="1"/>
        <v>92.326421404682264</v>
      </c>
      <c r="F26" s="52">
        <v>400</v>
      </c>
      <c r="G26" s="52">
        <v>115.92</v>
      </c>
      <c r="H26" s="52">
        <v>400</v>
      </c>
      <c r="I26" s="52">
        <v>100</v>
      </c>
      <c r="J26" s="52">
        <v>400</v>
      </c>
      <c r="K26" s="52">
        <v>100</v>
      </c>
    </row>
    <row r="27" spans="2:11" s="51" customFormat="1" ht="12.75" x14ac:dyDescent="0.2">
      <c r="B27" s="104" t="s">
        <v>83</v>
      </c>
      <c r="C27" s="52">
        <f>C28</f>
        <v>825.62</v>
      </c>
      <c r="D27" s="52">
        <v>1080.67</v>
      </c>
      <c r="E27" s="52">
        <f t="shared" si="1"/>
        <v>130.89193575737025</v>
      </c>
      <c r="F27" s="50"/>
      <c r="G27" s="50"/>
      <c r="H27" s="50"/>
      <c r="I27" s="50"/>
      <c r="J27" s="50"/>
      <c r="K27" s="50"/>
    </row>
    <row r="28" spans="2:11" s="51" customFormat="1" ht="12.75" x14ac:dyDescent="0.2">
      <c r="B28" s="105" t="s">
        <v>62</v>
      </c>
      <c r="C28" s="52">
        <f>C29</f>
        <v>825.62</v>
      </c>
      <c r="D28" s="52">
        <v>1080.67</v>
      </c>
      <c r="E28" s="52">
        <f t="shared" si="1"/>
        <v>130.89193575737025</v>
      </c>
      <c r="F28" s="50"/>
      <c r="G28" s="50"/>
      <c r="H28" s="50"/>
      <c r="I28" s="50"/>
      <c r="J28" s="50"/>
      <c r="K28" s="50"/>
    </row>
    <row r="29" spans="2:11" s="51" customFormat="1" ht="12.75" x14ac:dyDescent="0.2">
      <c r="B29" s="106" t="s">
        <v>65</v>
      </c>
      <c r="C29" s="52">
        <v>825.62</v>
      </c>
      <c r="D29" s="52">
        <v>1080.67</v>
      </c>
      <c r="E29" s="52">
        <f t="shared" si="1"/>
        <v>130.89193575737025</v>
      </c>
      <c r="F29" s="50"/>
      <c r="G29" s="50"/>
      <c r="H29" s="50"/>
      <c r="I29" s="50"/>
      <c r="J29" s="50"/>
      <c r="K29" s="50"/>
    </row>
    <row r="30" spans="2:11" s="51" customFormat="1" ht="12.75" x14ac:dyDescent="0.2">
      <c r="B30" s="104" t="s">
        <v>84</v>
      </c>
      <c r="C30" s="52">
        <f>C31</f>
        <v>1387087.34</v>
      </c>
      <c r="D30" s="52">
        <v>1452797.28</v>
      </c>
      <c r="E30" s="52">
        <f t="shared" si="1"/>
        <v>104.73726045253935</v>
      </c>
      <c r="F30" s="52">
        <v>1564425</v>
      </c>
      <c r="G30" s="52">
        <v>107.68</v>
      </c>
      <c r="H30" s="52">
        <v>1564425</v>
      </c>
      <c r="I30" s="52">
        <v>100</v>
      </c>
      <c r="J30" s="52">
        <v>1564425</v>
      </c>
      <c r="K30" s="52">
        <v>100</v>
      </c>
    </row>
    <row r="31" spans="2:11" s="51" customFormat="1" ht="12.75" x14ac:dyDescent="0.2">
      <c r="B31" s="105" t="s">
        <v>62</v>
      </c>
      <c r="C31" s="52">
        <f>C32+C33+C34</f>
        <v>1387087.34</v>
      </c>
      <c r="D31" s="52">
        <v>1452797.28</v>
      </c>
      <c r="E31" s="52">
        <f t="shared" si="1"/>
        <v>104.73726045253935</v>
      </c>
      <c r="F31" s="52">
        <v>1564425</v>
      </c>
      <c r="G31" s="52">
        <v>107.68</v>
      </c>
      <c r="H31" s="52">
        <v>1564425</v>
      </c>
      <c r="I31" s="52">
        <v>100</v>
      </c>
      <c r="J31" s="52">
        <v>1564425</v>
      </c>
      <c r="K31" s="52">
        <v>100</v>
      </c>
    </row>
    <row r="32" spans="2:11" s="51" customFormat="1" ht="12.75" x14ac:dyDescent="0.2">
      <c r="B32" s="106" t="s">
        <v>63</v>
      </c>
      <c r="C32" s="52">
        <v>1352196.27</v>
      </c>
      <c r="D32" s="52">
        <v>1413763.51</v>
      </c>
      <c r="E32" s="52">
        <f t="shared" si="1"/>
        <v>104.55312896255808</v>
      </c>
      <c r="F32" s="52">
        <v>1525950</v>
      </c>
      <c r="G32" s="52">
        <v>107.94</v>
      </c>
      <c r="H32" s="52">
        <v>1525950</v>
      </c>
      <c r="I32" s="52">
        <v>100</v>
      </c>
      <c r="J32" s="52">
        <v>1525950</v>
      </c>
      <c r="K32" s="52">
        <v>100</v>
      </c>
    </row>
    <row r="33" spans="2:11" s="51" customFormat="1" ht="12.75" x14ac:dyDescent="0.2">
      <c r="B33" s="106" t="s">
        <v>65</v>
      </c>
      <c r="C33" s="52">
        <v>33812.83</v>
      </c>
      <c r="D33" s="52">
        <v>33194.019999999997</v>
      </c>
      <c r="E33" s="52">
        <f t="shared" si="1"/>
        <v>98.169895864971949</v>
      </c>
      <c r="F33" s="52">
        <v>38475</v>
      </c>
      <c r="G33" s="52">
        <v>115.91</v>
      </c>
      <c r="H33" s="52">
        <v>38475</v>
      </c>
      <c r="I33" s="52">
        <v>100</v>
      </c>
      <c r="J33" s="52">
        <v>38475</v>
      </c>
      <c r="K33" s="52">
        <v>100</v>
      </c>
    </row>
    <row r="34" spans="2:11" s="51" customFormat="1" ht="12.75" x14ac:dyDescent="0.2">
      <c r="B34" s="106" t="s">
        <v>69</v>
      </c>
      <c r="C34" s="52">
        <v>1078.24</v>
      </c>
      <c r="D34" s="52">
        <v>5839.75</v>
      </c>
      <c r="E34" s="52">
        <f t="shared" si="1"/>
        <v>541.60020032645798</v>
      </c>
      <c r="F34" s="50"/>
      <c r="G34" s="50"/>
      <c r="H34" s="50"/>
      <c r="I34" s="50"/>
      <c r="J34" s="50"/>
      <c r="K34" s="50"/>
    </row>
    <row r="35" spans="2:11" s="51" customFormat="1" ht="12.75" x14ac:dyDescent="0.2">
      <c r="B35" s="104" t="s">
        <v>85</v>
      </c>
      <c r="C35" s="52">
        <f>C38</f>
        <v>1251.74</v>
      </c>
      <c r="D35" s="52">
        <v>483.17</v>
      </c>
      <c r="E35" s="52">
        <f t="shared" si="1"/>
        <v>38.599868982376535</v>
      </c>
      <c r="F35" s="50"/>
      <c r="G35" s="50"/>
      <c r="H35" s="50"/>
      <c r="I35" s="50"/>
      <c r="J35" s="50"/>
      <c r="K35" s="50"/>
    </row>
    <row r="36" spans="2:11" s="51" customFormat="1" ht="12.75" x14ac:dyDescent="0.2">
      <c r="B36" s="105" t="s">
        <v>62</v>
      </c>
      <c r="C36" s="50"/>
      <c r="D36" s="52">
        <v>483.17</v>
      </c>
      <c r="E36" s="50"/>
      <c r="F36" s="50"/>
      <c r="G36" s="50"/>
      <c r="H36" s="50"/>
      <c r="I36" s="50"/>
      <c r="J36" s="50"/>
      <c r="K36" s="50"/>
    </row>
    <row r="37" spans="2:11" s="51" customFormat="1" ht="12.75" x14ac:dyDescent="0.2">
      <c r="B37" s="106" t="s">
        <v>63</v>
      </c>
      <c r="C37" s="50"/>
      <c r="D37" s="52">
        <v>483.17</v>
      </c>
      <c r="E37" s="50"/>
      <c r="F37" s="50"/>
      <c r="G37" s="50"/>
      <c r="H37" s="50"/>
      <c r="I37" s="50"/>
      <c r="J37" s="50"/>
      <c r="K37" s="50"/>
    </row>
    <row r="38" spans="2:11" s="51" customFormat="1" ht="12.75" x14ac:dyDescent="0.2">
      <c r="B38" s="105" t="s">
        <v>70</v>
      </c>
      <c r="C38" s="52">
        <f>C39</f>
        <v>1251.74</v>
      </c>
      <c r="D38" s="50"/>
      <c r="E38" s="50"/>
      <c r="F38" s="50"/>
      <c r="G38" s="50"/>
      <c r="H38" s="50"/>
      <c r="I38" s="50"/>
      <c r="J38" s="50"/>
      <c r="K38" s="50"/>
    </row>
    <row r="39" spans="2:11" s="51" customFormat="1" ht="12.75" x14ac:dyDescent="0.2">
      <c r="B39" s="106" t="s">
        <v>71</v>
      </c>
      <c r="C39" s="52">
        <v>1251.74</v>
      </c>
      <c r="D39" s="50"/>
      <c r="E39" s="50"/>
      <c r="F39" s="50"/>
      <c r="G39" s="50"/>
      <c r="H39" s="50"/>
      <c r="I39" s="50"/>
      <c r="J39" s="50"/>
      <c r="K39" s="50"/>
    </row>
    <row r="40" spans="2:11" s="51" customFormat="1" ht="12.75" x14ac:dyDescent="0.2">
      <c r="B40" s="104" t="s">
        <v>86</v>
      </c>
      <c r="C40" s="50"/>
      <c r="D40" s="52">
        <v>1855.91</v>
      </c>
      <c r="E40" s="50"/>
      <c r="F40" s="50"/>
      <c r="G40" s="50"/>
      <c r="H40" s="50"/>
      <c r="I40" s="50"/>
      <c r="J40" s="50"/>
      <c r="K40" s="50"/>
    </row>
    <row r="41" spans="2:11" s="51" customFormat="1" ht="12.75" x14ac:dyDescent="0.2">
      <c r="B41" s="105" t="s">
        <v>62</v>
      </c>
      <c r="C41" s="50"/>
      <c r="D41" s="52">
        <v>1855.91</v>
      </c>
      <c r="E41" s="50"/>
      <c r="F41" s="50"/>
      <c r="G41" s="50"/>
      <c r="H41" s="50"/>
      <c r="I41" s="50"/>
      <c r="J41" s="50"/>
      <c r="K41" s="50"/>
    </row>
    <row r="42" spans="2:11" s="51" customFormat="1" ht="12.75" x14ac:dyDescent="0.2">
      <c r="B42" s="106" t="s">
        <v>65</v>
      </c>
      <c r="C42" s="50"/>
      <c r="D42" s="52">
        <v>1855.91</v>
      </c>
      <c r="E42" s="50"/>
      <c r="F42" s="50"/>
      <c r="G42" s="50"/>
      <c r="H42" s="50"/>
      <c r="I42" s="50"/>
      <c r="J42" s="50"/>
      <c r="K42" s="50"/>
    </row>
    <row r="43" spans="2:11" s="68" customFormat="1" ht="12.75" x14ac:dyDescent="0.2">
      <c r="B43" s="103" t="s">
        <v>87</v>
      </c>
      <c r="C43" s="67">
        <f>C44</f>
        <v>7396.01</v>
      </c>
      <c r="D43" s="67">
        <v>3610.03</v>
      </c>
      <c r="E43" s="67">
        <f t="shared" ref="E43:E46" si="2">D43/C43*100</f>
        <v>48.810507287037204</v>
      </c>
      <c r="F43" s="69"/>
      <c r="G43" s="69"/>
      <c r="H43" s="69"/>
      <c r="I43" s="69"/>
      <c r="J43" s="69"/>
      <c r="K43" s="69"/>
    </row>
    <row r="44" spans="2:11" s="51" customFormat="1" ht="12.75" x14ac:dyDescent="0.2">
      <c r="B44" s="104" t="s">
        <v>82</v>
      </c>
      <c r="C44" s="52">
        <f>C45</f>
        <v>7396.01</v>
      </c>
      <c r="D44" s="52">
        <v>3610.03</v>
      </c>
      <c r="E44" s="52">
        <f t="shared" si="2"/>
        <v>48.810507287037204</v>
      </c>
      <c r="F44" s="50"/>
      <c r="G44" s="50"/>
      <c r="H44" s="50"/>
      <c r="I44" s="50"/>
      <c r="J44" s="50"/>
      <c r="K44" s="50"/>
    </row>
    <row r="45" spans="2:11" s="51" customFormat="1" ht="12.75" x14ac:dyDescent="0.2">
      <c r="B45" s="105" t="s">
        <v>62</v>
      </c>
      <c r="C45" s="52">
        <f>C46</f>
        <v>7396.01</v>
      </c>
      <c r="D45" s="52">
        <v>3610.03</v>
      </c>
      <c r="E45" s="52">
        <f t="shared" si="2"/>
        <v>48.810507287037204</v>
      </c>
      <c r="F45" s="50"/>
      <c r="G45" s="50"/>
      <c r="H45" s="50"/>
      <c r="I45" s="50"/>
      <c r="J45" s="50"/>
      <c r="K45" s="50"/>
    </row>
    <row r="46" spans="2:11" s="51" customFormat="1" ht="12.75" x14ac:dyDescent="0.2">
      <c r="B46" s="106" t="s">
        <v>65</v>
      </c>
      <c r="C46" s="52">
        <v>7396.01</v>
      </c>
      <c r="D46" s="52">
        <v>3610.03</v>
      </c>
      <c r="E46" s="52">
        <f t="shared" si="2"/>
        <v>48.810507287037204</v>
      </c>
      <c r="F46" s="50"/>
      <c r="G46" s="50"/>
      <c r="H46" s="50"/>
      <c r="I46" s="50"/>
      <c r="J46" s="50"/>
      <c r="K46" s="50"/>
    </row>
    <row r="47" spans="2:11" s="68" customFormat="1" ht="12.75" x14ac:dyDescent="0.2">
      <c r="B47" s="103" t="s">
        <v>88</v>
      </c>
      <c r="C47" s="67">
        <f>C48+C51+C54+C57+C60+C63+C66</f>
        <v>17490.990000000002</v>
      </c>
      <c r="D47" s="69"/>
      <c r="E47" s="69"/>
      <c r="F47" s="69"/>
      <c r="G47" s="69"/>
      <c r="H47" s="69"/>
      <c r="I47" s="69"/>
      <c r="J47" s="69"/>
      <c r="K47" s="69"/>
    </row>
    <row r="48" spans="2:11" s="51" customFormat="1" ht="12.75" x14ac:dyDescent="0.2">
      <c r="B48" s="104" t="s">
        <v>79</v>
      </c>
      <c r="C48" s="52">
        <f>C49</f>
        <v>1470.53</v>
      </c>
      <c r="D48" s="50"/>
      <c r="E48" s="50"/>
      <c r="F48" s="50"/>
      <c r="G48" s="50"/>
      <c r="H48" s="50"/>
      <c r="I48" s="50"/>
      <c r="J48" s="50"/>
      <c r="K48" s="50"/>
    </row>
    <row r="49" spans="2:11" s="51" customFormat="1" ht="12.75" x14ac:dyDescent="0.2">
      <c r="B49" s="105" t="s">
        <v>70</v>
      </c>
      <c r="C49" s="52">
        <f>C50</f>
        <v>1470.53</v>
      </c>
      <c r="D49" s="50"/>
      <c r="E49" s="50"/>
      <c r="F49" s="50"/>
      <c r="G49" s="50"/>
      <c r="H49" s="50"/>
      <c r="I49" s="50"/>
      <c r="J49" s="50"/>
      <c r="K49" s="50"/>
    </row>
    <row r="50" spans="2:11" s="51" customFormat="1" ht="12.75" x14ac:dyDescent="0.2">
      <c r="B50" s="106" t="s">
        <v>71</v>
      </c>
      <c r="C50" s="52">
        <v>1470.53</v>
      </c>
      <c r="D50" s="50"/>
      <c r="E50" s="50"/>
      <c r="F50" s="50"/>
      <c r="G50" s="50"/>
      <c r="H50" s="50"/>
      <c r="I50" s="50"/>
      <c r="J50" s="50"/>
      <c r="K50" s="50"/>
    </row>
    <row r="51" spans="2:11" s="51" customFormat="1" ht="12.75" x14ac:dyDescent="0.2">
      <c r="B51" s="104" t="s">
        <v>80</v>
      </c>
      <c r="C51" s="52">
        <f>C52</f>
        <v>519.9</v>
      </c>
      <c r="D51" s="50"/>
      <c r="E51" s="50"/>
      <c r="F51" s="50"/>
      <c r="G51" s="50"/>
      <c r="H51" s="50"/>
      <c r="I51" s="50"/>
      <c r="J51" s="50"/>
      <c r="K51" s="50"/>
    </row>
    <row r="52" spans="2:11" s="51" customFormat="1" ht="12.75" x14ac:dyDescent="0.2">
      <c r="B52" s="105" t="s">
        <v>70</v>
      </c>
      <c r="C52" s="52">
        <f>C53</f>
        <v>519.9</v>
      </c>
      <c r="D52" s="50"/>
      <c r="E52" s="50"/>
      <c r="F52" s="50"/>
      <c r="G52" s="50"/>
      <c r="H52" s="50"/>
      <c r="I52" s="50"/>
      <c r="J52" s="50"/>
      <c r="K52" s="50"/>
    </row>
    <row r="53" spans="2:11" s="51" customFormat="1" ht="12.75" x14ac:dyDescent="0.2">
      <c r="B53" s="106" t="s">
        <v>71</v>
      </c>
      <c r="C53" s="52">
        <v>519.9</v>
      </c>
      <c r="D53" s="50"/>
      <c r="E53" s="50"/>
      <c r="F53" s="50"/>
      <c r="G53" s="50"/>
      <c r="H53" s="50"/>
      <c r="I53" s="50"/>
      <c r="J53" s="50"/>
      <c r="K53" s="50"/>
    </row>
    <row r="54" spans="2:11" s="51" customFormat="1" ht="12.75" x14ac:dyDescent="0.2">
      <c r="B54" s="104" t="s">
        <v>81</v>
      </c>
      <c r="C54" s="52">
        <f>C55</f>
        <v>1760.43</v>
      </c>
      <c r="D54" s="50"/>
      <c r="E54" s="50"/>
      <c r="F54" s="50"/>
      <c r="G54" s="50"/>
      <c r="H54" s="50"/>
      <c r="I54" s="50"/>
      <c r="J54" s="50"/>
      <c r="K54" s="50"/>
    </row>
    <row r="55" spans="2:11" s="51" customFormat="1" ht="12.75" x14ac:dyDescent="0.2">
      <c r="B55" s="105" t="s">
        <v>70</v>
      </c>
      <c r="C55" s="52">
        <f>C56</f>
        <v>1760.43</v>
      </c>
      <c r="D55" s="50"/>
      <c r="E55" s="50"/>
      <c r="F55" s="50"/>
      <c r="G55" s="50"/>
      <c r="H55" s="50"/>
      <c r="I55" s="50"/>
      <c r="J55" s="50"/>
      <c r="K55" s="50"/>
    </row>
    <row r="56" spans="2:11" s="51" customFormat="1" ht="12.75" x14ac:dyDescent="0.2">
      <c r="B56" s="106" t="s">
        <v>71</v>
      </c>
      <c r="C56" s="52">
        <v>1760.43</v>
      </c>
      <c r="D56" s="50"/>
      <c r="E56" s="50"/>
      <c r="F56" s="50"/>
      <c r="G56" s="50"/>
      <c r="H56" s="50"/>
      <c r="I56" s="50"/>
      <c r="J56" s="50"/>
      <c r="K56" s="50"/>
    </row>
    <row r="57" spans="2:11" s="51" customFormat="1" ht="12.75" x14ac:dyDescent="0.2">
      <c r="B57" s="104" t="s">
        <v>82</v>
      </c>
      <c r="C57" s="52">
        <f>C58</f>
        <v>9585.9</v>
      </c>
      <c r="D57" s="50"/>
      <c r="E57" s="50"/>
      <c r="F57" s="50"/>
      <c r="G57" s="50"/>
      <c r="H57" s="50"/>
      <c r="I57" s="50"/>
      <c r="J57" s="50"/>
      <c r="K57" s="50"/>
    </row>
    <row r="58" spans="2:11" s="51" customFormat="1" ht="12.75" x14ac:dyDescent="0.2">
      <c r="B58" s="105" t="s">
        <v>70</v>
      </c>
      <c r="C58" s="52">
        <f>C59</f>
        <v>9585.9</v>
      </c>
      <c r="D58" s="50"/>
      <c r="E58" s="50"/>
      <c r="F58" s="50"/>
      <c r="G58" s="50"/>
      <c r="H58" s="50"/>
      <c r="I58" s="50"/>
      <c r="J58" s="50"/>
      <c r="K58" s="50"/>
    </row>
    <row r="59" spans="2:11" s="51" customFormat="1" ht="12.75" x14ac:dyDescent="0.2">
      <c r="B59" s="106" t="s">
        <v>71</v>
      </c>
      <c r="C59" s="52">
        <v>9585.9</v>
      </c>
      <c r="D59" s="50"/>
      <c r="E59" s="50"/>
      <c r="F59" s="50"/>
      <c r="G59" s="50"/>
      <c r="H59" s="50"/>
      <c r="I59" s="50"/>
      <c r="J59" s="50"/>
      <c r="K59" s="50"/>
    </row>
    <row r="60" spans="2:11" s="51" customFormat="1" ht="12.75" x14ac:dyDescent="0.2">
      <c r="B60" s="104" t="s">
        <v>83</v>
      </c>
      <c r="C60" s="52">
        <f>C61</f>
        <v>3225.17</v>
      </c>
      <c r="D60" s="50"/>
      <c r="E60" s="50"/>
      <c r="F60" s="50"/>
      <c r="G60" s="50"/>
      <c r="H60" s="50"/>
      <c r="I60" s="50"/>
      <c r="J60" s="50"/>
      <c r="K60" s="50"/>
    </row>
    <row r="61" spans="2:11" s="51" customFormat="1" ht="12.75" x14ac:dyDescent="0.2">
      <c r="B61" s="105" t="s">
        <v>70</v>
      </c>
      <c r="C61" s="52">
        <f>C62</f>
        <v>3225.17</v>
      </c>
      <c r="D61" s="50"/>
      <c r="E61" s="50"/>
      <c r="F61" s="50"/>
      <c r="G61" s="50"/>
      <c r="H61" s="50"/>
      <c r="I61" s="50"/>
      <c r="J61" s="50"/>
      <c r="K61" s="50"/>
    </row>
    <row r="62" spans="2:11" s="51" customFormat="1" ht="12.75" x14ac:dyDescent="0.2">
      <c r="B62" s="106" t="s">
        <v>71</v>
      </c>
      <c r="C62" s="52">
        <v>3225.17</v>
      </c>
      <c r="D62" s="50"/>
      <c r="E62" s="50"/>
      <c r="F62" s="50"/>
      <c r="G62" s="50"/>
      <c r="H62" s="50"/>
      <c r="I62" s="50"/>
      <c r="J62" s="50"/>
      <c r="K62" s="50"/>
    </row>
    <row r="63" spans="2:11" s="51" customFormat="1" ht="12.75" x14ac:dyDescent="0.2">
      <c r="B63" s="104" t="s">
        <v>84</v>
      </c>
      <c r="C63" s="52">
        <f>C64</f>
        <v>663.61</v>
      </c>
      <c r="D63" s="50"/>
      <c r="E63" s="50"/>
      <c r="F63" s="50"/>
      <c r="G63" s="50"/>
      <c r="H63" s="50"/>
      <c r="I63" s="50"/>
      <c r="J63" s="50"/>
      <c r="K63" s="50"/>
    </row>
    <row r="64" spans="2:11" s="51" customFormat="1" ht="12.75" x14ac:dyDescent="0.2">
      <c r="B64" s="105" t="s">
        <v>70</v>
      </c>
      <c r="C64" s="52">
        <f>C65</f>
        <v>663.61</v>
      </c>
      <c r="D64" s="50"/>
      <c r="E64" s="50"/>
      <c r="F64" s="50"/>
      <c r="G64" s="50"/>
      <c r="H64" s="50"/>
      <c r="I64" s="50"/>
      <c r="J64" s="50"/>
      <c r="K64" s="50"/>
    </row>
    <row r="65" spans="2:11" s="51" customFormat="1" ht="12.75" x14ac:dyDescent="0.2">
      <c r="B65" s="106" t="s">
        <v>71</v>
      </c>
      <c r="C65" s="52">
        <v>663.61</v>
      </c>
      <c r="D65" s="50"/>
      <c r="E65" s="50"/>
      <c r="F65" s="50"/>
      <c r="G65" s="50"/>
      <c r="H65" s="50"/>
      <c r="I65" s="50"/>
      <c r="J65" s="50"/>
      <c r="K65" s="50"/>
    </row>
    <row r="66" spans="2:11" s="51" customFormat="1" ht="12.75" x14ac:dyDescent="0.2">
      <c r="B66" s="104" t="s">
        <v>86</v>
      </c>
      <c r="C66" s="52">
        <f>C67</f>
        <v>265.45</v>
      </c>
      <c r="D66" s="50"/>
      <c r="E66" s="50"/>
      <c r="F66" s="50"/>
      <c r="G66" s="50"/>
      <c r="H66" s="50"/>
      <c r="I66" s="50"/>
      <c r="J66" s="50"/>
      <c r="K66" s="50"/>
    </row>
    <row r="67" spans="2:11" s="51" customFormat="1" ht="12.75" x14ac:dyDescent="0.2">
      <c r="B67" s="105" t="s">
        <v>70</v>
      </c>
      <c r="C67" s="52">
        <f>C68</f>
        <v>265.45</v>
      </c>
      <c r="D67" s="50"/>
      <c r="E67" s="50"/>
      <c r="F67" s="50"/>
      <c r="G67" s="50"/>
      <c r="H67" s="50"/>
      <c r="I67" s="50"/>
      <c r="J67" s="50"/>
      <c r="K67" s="50"/>
    </row>
    <row r="68" spans="2:11" s="51" customFormat="1" ht="12.75" x14ac:dyDescent="0.2">
      <c r="B68" s="106" t="s">
        <v>71</v>
      </c>
      <c r="C68" s="52">
        <v>265.45</v>
      </c>
      <c r="D68" s="50"/>
      <c r="E68" s="50"/>
      <c r="F68" s="50"/>
      <c r="G68" s="50"/>
      <c r="H68" s="50"/>
      <c r="I68" s="50"/>
      <c r="J68" s="50"/>
      <c r="K68" s="50"/>
    </row>
    <row r="69" spans="2:11" s="68" customFormat="1" ht="12.75" x14ac:dyDescent="0.2">
      <c r="B69" s="103" t="s">
        <v>89</v>
      </c>
      <c r="C69" s="67">
        <f>C70</f>
        <v>29800.559999999998</v>
      </c>
      <c r="D69" s="67">
        <v>23890.2</v>
      </c>
      <c r="E69" s="67">
        <v>48.810507287037204</v>
      </c>
      <c r="F69" s="67">
        <v>30650</v>
      </c>
      <c r="G69" s="67">
        <v>128.30000000000001</v>
      </c>
      <c r="H69" s="67">
        <v>30650</v>
      </c>
      <c r="I69" s="67">
        <v>100</v>
      </c>
      <c r="J69" s="67">
        <v>30650</v>
      </c>
      <c r="K69" s="67">
        <v>100</v>
      </c>
    </row>
    <row r="70" spans="2:11" s="51" customFormat="1" ht="12.75" x14ac:dyDescent="0.2">
      <c r="B70" s="104" t="s">
        <v>84</v>
      </c>
      <c r="C70" s="52">
        <f>C71+C73</f>
        <v>29800.559999999998</v>
      </c>
      <c r="D70" s="52">
        <v>23890.2</v>
      </c>
      <c r="E70" s="52">
        <f t="shared" ref="E70:E87" si="3">D70/C70*100</f>
        <v>80.166949882821001</v>
      </c>
      <c r="F70" s="52">
        <v>30650</v>
      </c>
      <c r="G70" s="52">
        <v>128.30000000000001</v>
      </c>
      <c r="H70" s="52">
        <v>30650</v>
      </c>
      <c r="I70" s="52">
        <v>100</v>
      </c>
      <c r="J70" s="52">
        <v>30650</v>
      </c>
      <c r="K70" s="52">
        <v>100</v>
      </c>
    </row>
    <row r="71" spans="2:11" s="51" customFormat="1" ht="12.75" x14ac:dyDescent="0.2">
      <c r="B71" s="105" t="s">
        <v>62</v>
      </c>
      <c r="C71" s="52">
        <f>C72</f>
        <v>22457.53</v>
      </c>
      <c r="D71" s="52">
        <v>19908.48</v>
      </c>
      <c r="E71" s="52">
        <f t="shared" si="3"/>
        <v>88.649464121833518</v>
      </c>
      <c r="F71" s="52">
        <v>26650</v>
      </c>
      <c r="G71" s="52">
        <v>133.86000000000001</v>
      </c>
      <c r="H71" s="52">
        <v>26650</v>
      </c>
      <c r="I71" s="52">
        <v>100</v>
      </c>
      <c r="J71" s="52">
        <v>26650</v>
      </c>
      <c r="K71" s="52">
        <v>100</v>
      </c>
    </row>
    <row r="72" spans="2:11" s="51" customFormat="1" ht="12.75" x14ac:dyDescent="0.2">
      <c r="B72" s="106" t="s">
        <v>69</v>
      </c>
      <c r="C72" s="52">
        <v>22457.53</v>
      </c>
      <c r="D72" s="52">
        <v>19908.48</v>
      </c>
      <c r="E72" s="52">
        <f t="shared" si="3"/>
        <v>88.649464121833518</v>
      </c>
      <c r="F72" s="52">
        <v>26650</v>
      </c>
      <c r="G72" s="52">
        <v>133.86000000000001</v>
      </c>
      <c r="H72" s="52">
        <v>26650</v>
      </c>
      <c r="I72" s="52">
        <v>100</v>
      </c>
      <c r="J72" s="52">
        <v>26650</v>
      </c>
      <c r="K72" s="52">
        <v>100</v>
      </c>
    </row>
    <row r="73" spans="2:11" s="51" customFormat="1" ht="12.75" x14ac:dyDescent="0.2">
      <c r="B73" s="105" t="s">
        <v>70</v>
      </c>
      <c r="C73" s="52">
        <f>C74</f>
        <v>7343.03</v>
      </c>
      <c r="D73" s="52">
        <v>3981.72</v>
      </c>
      <c r="E73" s="52">
        <f t="shared" si="3"/>
        <v>54.224482264133464</v>
      </c>
      <c r="F73" s="52">
        <v>4000</v>
      </c>
      <c r="G73" s="52">
        <v>100.46</v>
      </c>
      <c r="H73" s="52">
        <v>4000</v>
      </c>
      <c r="I73" s="52">
        <v>100</v>
      </c>
      <c r="J73" s="52">
        <v>4000</v>
      </c>
      <c r="K73" s="52">
        <v>100</v>
      </c>
    </row>
    <row r="74" spans="2:11" s="51" customFormat="1" ht="12.75" x14ac:dyDescent="0.2">
      <c r="B74" s="106" t="s">
        <v>71</v>
      </c>
      <c r="C74" s="52">
        <v>7343.03</v>
      </c>
      <c r="D74" s="52">
        <v>3981.72</v>
      </c>
      <c r="E74" s="52">
        <f t="shared" si="3"/>
        <v>54.224482264133464</v>
      </c>
      <c r="F74" s="52">
        <v>4000</v>
      </c>
      <c r="G74" s="52">
        <v>100.46</v>
      </c>
      <c r="H74" s="52">
        <v>4000</v>
      </c>
      <c r="I74" s="52">
        <v>100</v>
      </c>
      <c r="J74" s="52">
        <v>4000</v>
      </c>
      <c r="K74" s="52">
        <v>100</v>
      </c>
    </row>
    <row r="75" spans="2:11" s="51" customFormat="1" ht="12.75" x14ac:dyDescent="0.2">
      <c r="B75" s="102" t="s">
        <v>90</v>
      </c>
      <c r="C75" s="52">
        <v>150014.01999999999</v>
      </c>
      <c r="D75" s="52">
        <v>171314.78</v>
      </c>
      <c r="E75" s="52">
        <f t="shared" si="3"/>
        <v>114.19917951668785</v>
      </c>
      <c r="F75" s="52">
        <v>194793.71</v>
      </c>
      <c r="G75" s="52">
        <v>113.71</v>
      </c>
      <c r="H75" s="52">
        <v>194793.71</v>
      </c>
      <c r="I75" s="52">
        <v>100</v>
      </c>
      <c r="J75" s="52">
        <v>194793.71</v>
      </c>
      <c r="K75" s="52">
        <v>100</v>
      </c>
    </row>
    <row r="76" spans="2:11" s="68" customFormat="1" ht="12.75" x14ac:dyDescent="0.2">
      <c r="B76" s="103" t="s">
        <v>91</v>
      </c>
      <c r="C76" s="67">
        <f>C77+C81+C84</f>
        <v>114014.21</v>
      </c>
      <c r="D76" s="67">
        <v>126593.19</v>
      </c>
      <c r="E76" s="67">
        <f t="shared" si="3"/>
        <v>111.03281775140132</v>
      </c>
      <c r="F76" s="67">
        <v>143245</v>
      </c>
      <c r="G76" s="67">
        <v>113.15</v>
      </c>
      <c r="H76" s="67">
        <v>143245</v>
      </c>
      <c r="I76" s="67">
        <v>100</v>
      </c>
      <c r="J76" s="67">
        <v>143245</v>
      </c>
      <c r="K76" s="67">
        <v>100</v>
      </c>
    </row>
    <row r="77" spans="2:11" s="51" customFormat="1" ht="12.75" x14ac:dyDescent="0.2">
      <c r="B77" s="104" t="s">
        <v>81</v>
      </c>
      <c r="C77" s="52">
        <f>C78</f>
        <v>53147.8</v>
      </c>
      <c r="D77" s="52">
        <v>39526.959999999999</v>
      </c>
      <c r="E77" s="52">
        <f t="shared" si="3"/>
        <v>74.371770797662364</v>
      </c>
      <c r="F77" s="52">
        <v>49610</v>
      </c>
      <c r="G77" s="52">
        <v>125.51</v>
      </c>
      <c r="H77" s="52">
        <v>49610</v>
      </c>
      <c r="I77" s="52">
        <v>100</v>
      </c>
      <c r="J77" s="52">
        <v>49610</v>
      </c>
      <c r="K77" s="52">
        <v>100</v>
      </c>
    </row>
    <row r="78" spans="2:11" s="51" customFormat="1" ht="12.75" x14ac:dyDescent="0.2">
      <c r="B78" s="105" t="s">
        <v>62</v>
      </c>
      <c r="C78" s="52">
        <f>C79+C80</f>
        <v>53147.8</v>
      </c>
      <c r="D78" s="52">
        <v>39526.959999999999</v>
      </c>
      <c r="E78" s="52">
        <f t="shared" si="3"/>
        <v>74.371770797662364</v>
      </c>
      <c r="F78" s="52">
        <v>49610</v>
      </c>
      <c r="G78" s="52">
        <v>125.51</v>
      </c>
      <c r="H78" s="52">
        <v>49610</v>
      </c>
      <c r="I78" s="52">
        <v>100</v>
      </c>
      <c r="J78" s="52">
        <v>49610</v>
      </c>
      <c r="K78" s="52">
        <v>100</v>
      </c>
    </row>
    <row r="79" spans="2:11" s="51" customFormat="1" ht="12.75" x14ac:dyDescent="0.2">
      <c r="B79" s="106" t="s">
        <v>63</v>
      </c>
      <c r="C79" s="52">
        <v>21665.1</v>
      </c>
      <c r="D79" s="50"/>
      <c r="E79" s="52"/>
      <c r="F79" s="50"/>
      <c r="G79" s="50"/>
      <c r="H79" s="50"/>
      <c r="I79" s="50"/>
      <c r="J79" s="50"/>
      <c r="K79" s="50"/>
    </row>
    <row r="80" spans="2:11" s="51" customFormat="1" ht="12.75" x14ac:dyDescent="0.2">
      <c r="B80" s="106" t="s">
        <v>65</v>
      </c>
      <c r="C80" s="52">
        <v>31482.7</v>
      </c>
      <c r="D80" s="52">
        <v>39526.959999999999</v>
      </c>
      <c r="E80" s="52">
        <f t="shared" si="3"/>
        <v>125.55136630593944</v>
      </c>
      <c r="F80" s="52">
        <v>49610</v>
      </c>
      <c r="G80" s="52">
        <v>125.51</v>
      </c>
      <c r="H80" s="52">
        <v>49610</v>
      </c>
      <c r="I80" s="52">
        <v>100</v>
      </c>
      <c r="J80" s="52">
        <v>49610</v>
      </c>
      <c r="K80" s="52">
        <v>100</v>
      </c>
    </row>
    <row r="81" spans="2:11" s="51" customFormat="1" ht="12.75" x14ac:dyDescent="0.2">
      <c r="B81" s="104" t="s">
        <v>83</v>
      </c>
      <c r="C81" s="52">
        <f>C82</f>
        <v>1398.01</v>
      </c>
      <c r="D81" s="50"/>
      <c r="E81" s="52"/>
      <c r="F81" s="50"/>
      <c r="G81" s="50"/>
      <c r="H81" s="50"/>
      <c r="I81" s="50"/>
      <c r="J81" s="50"/>
      <c r="K81" s="50"/>
    </row>
    <row r="82" spans="2:11" s="51" customFormat="1" ht="12.75" x14ac:dyDescent="0.2">
      <c r="B82" s="105" t="s">
        <v>62</v>
      </c>
      <c r="C82" s="52">
        <f>C83</f>
        <v>1398.01</v>
      </c>
      <c r="D82" s="50"/>
      <c r="E82" s="52"/>
      <c r="F82" s="50"/>
      <c r="G82" s="50"/>
      <c r="H82" s="50"/>
      <c r="I82" s="50"/>
      <c r="J82" s="50"/>
      <c r="K82" s="50"/>
    </row>
    <row r="83" spans="2:11" s="51" customFormat="1" ht="12.75" x14ac:dyDescent="0.2">
      <c r="B83" s="106" t="s">
        <v>63</v>
      </c>
      <c r="C83" s="52">
        <v>1398.01</v>
      </c>
      <c r="D83" s="50"/>
      <c r="E83" s="52"/>
      <c r="F83" s="50"/>
      <c r="G83" s="50"/>
      <c r="H83" s="50"/>
      <c r="I83" s="50"/>
      <c r="J83" s="50"/>
      <c r="K83" s="50"/>
    </row>
    <row r="84" spans="2:11" s="51" customFormat="1" ht="12.75" x14ac:dyDescent="0.2">
      <c r="B84" s="104" t="s">
        <v>84</v>
      </c>
      <c r="C84" s="52">
        <f>C85</f>
        <v>59468.4</v>
      </c>
      <c r="D84" s="52">
        <v>87066.23</v>
      </c>
      <c r="E84" s="52">
        <f t="shared" si="3"/>
        <v>146.40755426411337</v>
      </c>
      <c r="F84" s="52">
        <v>93635</v>
      </c>
      <c r="G84" s="52">
        <v>107.54</v>
      </c>
      <c r="H84" s="52">
        <v>93635</v>
      </c>
      <c r="I84" s="52">
        <v>100</v>
      </c>
      <c r="J84" s="52">
        <v>93635</v>
      </c>
      <c r="K84" s="52">
        <v>100</v>
      </c>
    </row>
    <row r="85" spans="2:11" s="51" customFormat="1" ht="12.75" x14ac:dyDescent="0.2">
      <c r="B85" s="105" t="s">
        <v>62</v>
      </c>
      <c r="C85" s="52">
        <f>C86+C87</f>
        <v>59468.4</v>
      </c>
      <c r="D85" s="52">
        <v>86734.38</v>
      </c>
      <c r="E85" s="52">
        <f t="shared" si="3"/>
        <v>145.84952680751456</v>
      </c>
      <c r="F85" s="52">
        <v>93635</v>
      </c>
      <c r="G85" s="52">
        <v>107.96</v>
      </c>
      <c r="H85" s="52">
        <v>93635</v>
      </c>
      <c r="I85" s="52">
        <v>100</v>
      </c>
      <c r="J85" s="52">
        <v>93635</v>
      </c>
      <c r="K85" s="52">
        <v>100</v>
      </c>
    </row>
    <row r="86" spans="2:11" s="51" customFormat="1" ht="12.75" x14ac:dyDescent="0.2">
      <c r="B86" s="106" t="s">
        <v>63</v>
      </c>
      <c r="C86" s="52">
        <v>58153.98</v>
      </c>
      <c r="D86" s="52">
        <v>84651.94</v>
      </c>
      <c r="E86" s="52">
        <f t="shared" si="3"/>
        <v>145.56517026005787</v>
      </c>
      <c r="F86" s="52">
        <v>90980</v>
      </c>
      <c r="G86" s="52">
        <v>107.48</v>
      </c>
      <c r="H86" s="52">
        <v>90980</v>
      </c>
      <c r="I86" s="52">
        <v>100</v>
      </c>
      <c r="J86" s="52">
        <v>90980</v>
      </c>
      <c r="K86" s="52">
        <v>100</v>
      </c>
    </row>
    <row r="87" spans="2:11" s="51" customFormat="1" ht="12.75" x14ac:dyDescent="0.2">
      <c r="B87" s="106" t="s">
        <v>65</v>
      </c>
      <c r="C87" s="52">
        <v>1314.42</v>
      </c>
      <c r="D87" s="52">
        <v>2082.44</v>
      </c>
      <c r="E87" s="52">
        <f t="shared" si="3"/>
        <v>158.43033429193102</v>
      </c>
      <c r="F87" s="52">
        <v>2655</v>
      </c>
      <c r="G87" s="52">
        <v>127.49</v>
      </c>
      <c r="H87" s="52">
        <v>2655</v>
      </c>
      <c r="I87" s="52">
        <v>100</v>
      </c>
      <c r="J87" s="52">
        <v>2655</v>
      </c>
      <c r="K87" s="52">
        <v>100</v>
      </c>
    </row>
    <row r="88" spans="2:11" s="51" customFormat="1" ht="12.75" x14ac:dyDescent="0.2">
      <c r="B88" s="105" t="s">
        <v>70</v>
      </c>
      <c r="C88" s="50"/>
      <c r="D88" s="52">
        <v>331.85</v>
      </c>
      <c r="E88" s="50"/>
      <c r="F88" s="50"/>
      <c r="G88" s="50"/>
      <c r="H88" s="50"/>
      <c r="I88" s="50"/>
      <c r="J88" s="50"/>
      <c r="K88" s="50"/>
    </row>
    <row r="89" spans="2:11" s="51" customFormat="1" ht="12.75" x14ac:dyDescent="0.2">
      <c r="B89" s="106" t="s">
        <v>71</v>
      </c>
      <c r="C89" s="50"/>
      <c r="D89" s="52">
        <v>331.85</v>
      </c>
      <c r="E89" s="50"/>
      <c r="F89" s="50"/>
      <c r="G89" s="50"/>
      <c r="H89" s="50"/>
      <c r="I89" s="50"/>
      <c r="J89" s="50"/>
      <c r="K89" s="50"/>
    </row>
    <row r="90" spans="2:11" s="68" customFormat="1" ht="12.75" x14ac:dyDescent="0.2">
      <c r="B90" s="103" t="s">
        <v>92</v>
      </c>
      <c r="C90" s="67">
        <f>C91+C100</f>
        <v>25164.12</v>
      </c>
      <c r="D90" s="67">
        <v>32148.12</v>
      </c>
      <c r="E90" s="67">
        <f t="shared" ref="E90:E102" si="4">D90/C90*100</f>
        <v>127.7538018416698</v>
      </c>
      <c r="F90" s="67">
        <v>47517.89</v>
      </c>
      <c r="G90" s="67">
        <v>147.81</v>
      </c>
      <c r="H90" s="67">
        <v>47517.89</v>
      </c>
      <c r="I90" s="67">
        <v>100</v>
      </c>
      <c r="J90" s="67">
        <v>47517.89</v>
      </c>
      <c r="K90" s="67">
        <v>100</v>
      </c>
    </row>
    <row r="91" spans="2:11" s="51" customFormat="1" ht="12.75" x14ac:dyDescent="0.2">
      <c r="B91" s="104" t="s">
        <v>93</v>
      </c>
      <c r="C91" s="52">
        <f>C92</f>
        <v>6212.55</v>
      </c>
      <c r="D91" s="52">
        <v>6319.83</v>
      </c>
      <c r="E91" s="52">
        <f t="shared" si="4"/>
        <v>101.72682714827243</v>
      </c>
      <c r="F91" s="52">
        <v>16585.5</v>
      </c>
      <c r="G91" s="52">
        <v>262.44</v>
      </c>
      <c r="H91" s="52">
        <v>16585.5</v>
      </c>
      <c r="I91" s="52">
        <v>100</v>
      </c>
      <c r="J91" s="52">
        <v>16585.5</v>
      </c>
      <c r="K91" s="52">
        <v>100</v>
      </c>
    </row>
    <row r="92" spans="2:11" s="51" customFormat="1" ht="12.75" x14ac:dyDescent="0.2">
      <c r="B92" s="105" t="s">
        <v>62</v>
      </c>
      <c r="C92" s="52">
        <f>C93</f>
        <v>6212.55</v>
      </c>
      <c r="D92" s="52">
        <v>6319.83</v>
      </c>
      <c r="E92" s="52">
        <f t="shared" si="4"/>
        <v>101.72682714827243</v>
      </c>
      <c r="F92" s="52">
        <v>16585.5</v>
      </c>
      <c r="G92" s="52">
        <v>262.44</v>
      </c>
      <c r="H92" s="52">
        <v>16585.5</v>
      </c>
      <c r="I92" s="52">
        <v>100</v>
      </c>
      <c r="J92" s="52">
        <v>16585.5</v>
      </c>
      <c r="K92" s="52">
        <v>100</v>
      </c>
    </row>
    <row r="93" spans="2:11" s="51" customFormat="1" ht="12.75" x14ac:dyDescent="0.2">
      <c r="B93" s="106" t="s">
        <v>63</v>
      </c>
      <c r="C93" s="52">
        <v>6212.55</v>
      </c>
      <c r="D93" s="52">
        <v>6319.83</v>
      </c>
      <c r="E93" s="52">
        <f t="shared" si="4"/>
        <v>101.72682714827243</v>
      </c>
      <c r="F93" s="52">
        <v>16585.5</v>
      </c>
      <c r="G93" s="52">
        <v>262.44</v>
      </c>
      <c r="H93" s="52">
        <v>16585.5</v>
      </c>
      <c r="I93" s="52">
        <v>100</v>
      </c>
      <c r="J93" s="52">
        <v>16585.5</v>
      </c>
      <c r="K93" s="52">
        <v>100</v>
      </c>
    </row>
    <row r="94" spans="2:11" s="51" customFormat="1" ht="12.75" x14ac:dyDescent="0.2">
      <c r="B94" s="104" t="s">
        <v>94</v>
      </c>
      <c r="C94" s="50"/>
      <c r="D94" s="50"/>
      <c r="E94" s="52"/>
      <c r="F94" s="52">
        <v>5201.59</v>
      </c>
      <c r="G94" s="50"/>
      <c r="H94" s="52">
        <v>5201.59</v>
      </c>
      <c r="I94" s="50">
        <v>100</v>
      </c>
      <c r="J94" s="52">
        <v>5201.59</v>
      </c>
      <c r="K94" s="50">
        <v>100</v>
      </c>
    </row>
    <row r="95" spans="2:11" s="51" customFormat="1" ht="12.75" x14ac:dyDescent="0.2">
      <c r="B95" s="105" t="s">
        <v>62</v>
      </c>
      <c r="C95" s="50"/>
      <c r="D95" s="50"/>
      <c r="E95" s="52"/>
      <c r="F95" s="52">
        <v>5201.59</v>
      </c>
      <c r="G95" s="50"/>
      <c r="H95" s="52">
        <v>5201.59</v>
      </c>
      <c r="I95" s="50">
        <v>100</v>
      </c>
      <c r="J95" s="52">
        <v>5201.59</v>
      </c>
      <c r="K95" s="50">
        <v>100</v>
      </c>
    </row>
    <row r="96" spans="2:11" s="51" customFormat="1" ht="12.75" x14ac:dyDescent="0.2">
      <c r="B96" s="106" t="s">
        <v>63</v>
      </c>
      <c r="C96" s="50"/>
      <c r="D96" s="50"/>
      <c r="E96" s="52"/>
      <c r="F96" s="52">
        <v>5201.59</v>
      </c>
      <c r="G96" s="50"/>
      <c r="H96" s="52">
        <v>5201.59</v>
      </c>
      <c r="I96" s="50">
        <v>100</v>
      </c>
      <c r="J96" s="52">
        <v>5201.59</v>
      </c>
      <c r="K96" s="50">
        <v>100</v>
      </c>
    </row>
    <row r="97" spans="2:11" s="51" customFormat="1" ht="12.75" x14ac:dyDescent="0.2">
      <c r="B97" s="104" t="s">
        <v>95</v>
      </c>
      <c r="C97" s="50"/>
      <c r="D97" s="52">
        <v>4650.2700000000004</v>
      </c>
      <c r="E97" s="52"/>
      <c r="F97" s="50">
        <v>4639.8599999999997</v>
      </c>
      <c r="G97" s="50">
        <v>99.78</v>
      </c>
      <c r="H97" s="50">
        <v>4639.8599999999997</v>
      </c>
      <c r="I97" s="50">
        <v>100</v>
      </c>
      <c r="J97" s="50">
        <v>4639.8599999999997</v>
      </c>
      <c r="K97" s="50">
        <v>100</v>
      </c>
    </row>
    <row r="98" spans="2:11" s="51" customFormat="1" ht="12.75" x14ac:dyDescent="0.2">
      <c r="B98" s="105" t="s">
        <v>62</v>
      </c>
      <c r="C98" s="50"/>
      <c r="D98" s="52">
        <v>4650.2700000000004</v>
      </c>
      <c r="E98" s="52"/>
      <c r="F98" s="50">
        <v>4639.8599999999997</v>
      </c>
      <c r="G98" s="50">
        <v>99.78</v>
      </c>
      <c r="H98" s="50">
        <v>4639.8599999999997</v>
      </c>
      <c r="I98" s="50">
        <v>100</v>
      </c>
      <c r="J98" s="50">
        <v>4639.8599999999997</v>
      </c>
      <c r="K98" s="50">
        <v>100</v>
      </c>
    </row>
    <row r="99" spans="2:11" s="51" customFormat="1" ht="12.75" x14ac:dyDescent="0.2">
      <c r="B99" s="106" t="s">
        <v>63</v>
      </c>
      <c r="C99" s="50"/>
      <c r="D99" s="52">
        <v>4650.2700000000004</v>
      </c>
      <c r="E99" s="52"/>
      <c r="F99" s="50">
        <v>4639.8599999999997</v>
      </c>
      <c r="G99" s="50">
        <v>99.78</v>
      </c>
      <c r="H99" s="50">
        <v>4639.8599999999997</v>
      </c>
      <c r="I99" s="50">
        <v>100</v>
      </c>
      <c r="J99" s="50">
        <v>4639.8599999999997</v>
      </c>
      <c r="K99" s="50">
        <v>100</v>
      </c>
    </row>
    <row r="100" spans="2:11" s="51" customFormat="1" ht="12.75" x14ac:dyDescent="0.2">
      <c r="B100" s="104" t="s">
        <v>96</v>
      </c>
      <c r="C100" s="52">
        <f>C101</f>
        <v>18951.57</v>
      </c>
      <c r="D100" s="52">
        <v>21178.02</v>
      </c>
      <c r="E100" s="52">
        <f t="shared" si="4"/>
        <v>111.74810319145064</v>
      </c>
      <c r="F100" s="52">
        <v>21090.94</v>
      </c>
      <c r="G100" s="52">
        <v>99.59</v>
      </c>
      <c r="H100" s="52">
        <v>21090.94</v>
      </c>
      <c r="I100" s="52">
        <v>100</v>
      </c>
      <c r="J100" s="52">
        <v>21090.94</v>
      </c>
      <c r="K100" s="52">
        <v>100</v>
      </c>
    </row>
    <row r="101" spans="2:11" s="51" customFormat="1" ht="12.75" x14ac:dyDescent="0.2">
      <c r="B101" s="105" t="s">
        <v>62</v>
      </c>
      <c r="C101" s="52">
        <f>C102+C103</f>
        <v>18951.57</v>
      </c>
      <c r="D101" s="52">
        <v>21178.02</v>
      </c>
      <c r="E101" s="52">
        <f t="shared" si="4"/>
        <v>111.74810319145064</v>
      </c>
      <c r="F101" s="52">
        <v>21090.94</v>
      </c>
      <c r="G101" s="52">
        <v>99.59</v>
      </c>
      <c r="H101" s="52">
        <v>21090.94</v>
      </c>
      <c r="I101" s="52">
        <v>100</v>
      </c>
      <c r="J101" s="52">
        <v>21090.94</v>
      </c>
      <c r="K101" s="52">
        <v>100</v>
      </c>
    </row>
    <row r="102" spans="2:11" s="51" customFormat="1" ht="12.75" x14ac:dyDescent="0.2">
      <c r="B102" s="106" t="s">
        <v>63</v>
      </c>
      <c r="C102" s="52">
        <v>18743.46</v>
      </c>
      <c r="D102" s="52">
        <v>21178.02</v>
      </c>
      <c r="E102" s="52">
        <f t="shared" si="4"/>
        <v>112.98885051105827</v>
      </c>
      <c r="F102" s="52">
        <v>17383.939999999999</v>
      </c>
      <c r="G102" s="52">
        <v>82.08</v>
      </c>
      <c r="H102" s="52">
        <v>17383.939999999999</v>
      </c>
      <c r="I102" s="52">
        <v>100</v>
      </c>
      <c r="J102" s="52">
        <v>17383.939999999999</v>
      </c>
      <c r="K102" s="52">
        <v>100</v>
      </c>
    </row>
    <row r="103" spans="2:11" s="51" customFormat="1" ht="12.75" x14ac:dyDescent="0.2">
      <c r="B103" s="106" t="s">
        <v>65</v>
      </c>
      <c r="C103" s="52">
        <v>208.11</v>
      </c>
      <c r="D103" s="50"/>
      <c r="E103" s="50"/>
      <c r="F103" s="52">
        <v>3707</v>
      </c>
      <c r="G103" s="50"/>
      <c r="H103" s="52">
        <v>3707</v>
      </c>
      <c r="I103" s="50">
        <v>100</v>
      </c>
      <c r="J103" s="52">
        <v>3707</v>
      </c>
      <c r="K103" s="50">
        <v>100</v>
      </c>
    </row>
    <row r="104" spans="2:11" s="68" customFormat="1" ht="12.75" x14ac:dyDescent="0.2">
      <c r="B104" s="103" t="s">
        <v>97</v>
      </c>
      <c r="C104" s="67">
        <f>C105+C111+C114+C120+C123+C126</f>
        <v>5265.7599999999993</v>
      </c>
      <c r="D104" s="67">
        <v>6770.64</v>
      </c>
      <c r="E104" s="67">
        <v>128.58000000000001</v>
      </c>
      <c r="F104" s="67">
        <v>4030.82</v>
      </c>
      <c r="G104" s="67">
        <v>59.53</v>
      </c>
      <c r="H104" s="67">
        <v>4030.82</v>
      </c>
      <c r="I104" s="67">
        <v>100</v>
      </c>
      <c r="J104" s="67">
        <v>4030.82</v>
      </c>
      <c r="K104" s="67">
        <v>100</v>
      </c>
    </row>
    <row r="105" spans="2:11" s="51" customFormat="1" ht="12.75" x14ac:dyDescent="0.2">
      <c r="B105" s="104" t="s">
        <v>93</v>
      </c>
      <c r="C105" s="52">
        <f>C106</f>
        <v>2919.83</v>
      </c>
      <c r="D105" s="52">
        <v>3185.39</v>
      </c>
      <c r="E105" s="52">
        <v>109.1</v>
      </c>
      <c r="F105" s="52">
        <v>2720.82</v>
      </c>
      <c r="G105" s="52">
        <v>85.42</v>
      </c>
      <c r="H105" s="52">
        <v>2720.82</v>
      </c>
      <c r="I105" s="52">
        <v>100</v>
      </c>
      <c r="J105" s="52">
        <v>2720.82</v>
      </c>
      <c r="K105" s="52">
        <v>100</v>
      </c>
    </row>
    <row r="106" spans="2:11" s="51" customFormat="1" ht="12.75" x14ac:dyDescent="0.2">
      <c r="B106" s="105" t="s">
        <v>62</v>
      </c>
      <c r="C106" s="52">
        <f>C107</f>
        <v>2919.83</v>
      </c>
      <c r="D106" s="52">
        <v>3052.62</v>
      </c>
      <c r="E106" s="52">
        <v>104.55</v>
      </c>
      <c r="F106" s="52">
        <v>2720.82</v>
      </c>
      <c r="G106" s="52">
        <v>89.13</v>
      </c>
      <c r="H106" s="52">
        <v>2720.82</v>
      </c>
      <c r="I106" s="52">
        <v>100</v>
      </c>
      <c r="J106" s="52">
        <v>2720.82</v>
      </c>
      <c r="K106" s="52">
        <v>100</v>
      </c>
    </row>
    <row r="107" spans="2:11" s="51" customFormat="1" ht="12.75" x14ac:dyDescent="0.2">
      <c r="B107" s="106" t="s">
        <v>65</v>
      </c>
      <c r="C107" s="52">
        <v>2919.83</v>
      </c>
      <c r="D107" s="52">
        <v>2919.85</v>
      </c>
      <c r="E107" s="52">
        <v>100</v>
      </c>
      <c r="F107" s="52">
        <v>2570.8200000000002</v>
      </c>
      <c r="G107" s="52">
        <v>88.05</v>
      </c>
      <c r="H107" s="52">
        <v>2570.8200000000002</v>
      </c>
      <c r="I107" s="52">
        <v>100</v>
      </c>
      <c r="J107" s="52">
        <v>2570.8200000000002</v>
      </c>
      <c r="K107" s="52">
        <v>100</v>
      </c>
    </row>
    <row r="108" spans="2:11" s="51" customFormat="1" ht="12.75" x14ac:dyDescent="0.2">
      <c r="B108" s="106" t="s">
        <v>69</v>
      </c>
      <c r="C108" s="50"/>
      <c r="D108" s="52">
        <v>132.77000000000001</v>
      </c>
      <c r="E108" s="50"/>
      <c r="F108" s="52">
        <v>150</v>
      </c>
      <c r="G108" s="52">
        <v>112.98</v>
      </c>
      <c r="H108" s="52">
        <v>150</v>
      </c>
      <c r="I108" s="52">
        <v>100</v>
      </c>
      <c r="J108" s="52">
        <v>150</v>
      </c>
      <c r="K108" s="52">
        <v>100</v>
      </c>
    </row>
    <row r="109" spans="2:11" s="51" customFormat="1" ht="12.75" x14ac:dyDescent="0.2">
      <c r="B109" s="105" t="s">
        <v>70</v>
      </c>
      <c r="C109" s="50"/>
      <c r="D109" s="52">
        <v>132.77000000000001</v>
      </c>
      <c r="E109" s="50"/>
      <c r="F109" s="50"/>
      <c r="G109" s="50"/>
      <c r="H109" s="50"/>
      <c r="I109" s="50"/>
      <c r="J109" s="50"/>
      <c r="K109" s="50"/>
    </row>
    <row r="110" spans="2:11" s="51" customFormat="1" ht="12.75" x14ac:dyDescent="0.2">
      <c r="B110" s="106" t="s">
        <v>71</v>
      </c>
      <c r="C110" s="50"/>
      <c r="D110" s="52">
        <v>132.77000000000001</v>
      </c>
      <c r="E110" s="50"/>
      <c r="F110" s="50"/>
      <c r="G110" s="50"/>
      <c r="H110" s="50"/>
      <c r="I110" s="50"/>
      <c r="J110" s="50"/>
      <c r="K110" s="50"/>
    </row>
    <row r="111" spans="2:11" s="51" customFormat="1" ht="12.75" x14ac:dyDescent="0.2">
      <c r="B111" s="104" t="s">
        <v>79</v>
      </c>
      <c r="C111" s="52">
        <f>C112</f>
        <v>624.42999999999995</v>
      </c>
      <c r="D111" s="52">
        <v>266.43</v>
      </c>
      <c r="E111" s="52">
        <v>42.67</v>
      </c>
      <c r="F111" s="52">
        <v>1000</v>
      </c>
      <c r="G111" s="52">
        <v>375.33</v>
      </c>
      <c r="H111" s="52">
        <v>1000</v>
      </c>
      <c r="I111" s="52">
        <v>100</v>
      </c>
      <c r="J111" s="52">
        <v>1000</v>
      </c>
      <c r="K111" s="52">
        <v>100</v>
      </c>
    </row>
    <row r="112" spans="2:11" s="51" customFormat="1" ht="12.75" x14ac:dyDescent="0.2">
      <c r="B112" s="105" t="s">
        <v>62</v>
      </c>
      <c r="C112" s="52">
        <f>C113</f>
        <v>624.42999999999995</v>
      </c>
      <c r="D112" s="52">
        <v>266.43</v>
      </c>
      <c r="E112" s="52">
        <v>42.67</v>
      </c>
      <c r="F112" s="52">
        <v>1000</v>
      </c>
      <c r="G112" s="52">
        <v>375.33</v>
      </c>
      <c r="H112" s="52">
        <v>1000</v>
      </c>
      <c r="I112" s="52">
        <v>100</v>
      </c>
      <c r="J112" s="52">
        <v>1000</v>
      </c>
      <c r="K112" s="52">
        <v>100</v>
      </c>
    </row>
    <row r="113" spans="2:11" s="51" customFormat="1" ht="12.75" x14ac:dyDescent="0.2">
      <c r="B113" s="106" t="s">
        <v>65</v>
      </c>
      <c r="C113" s="52">
        <v>624.42999999999995</v>
      </c>
      <c r="D113" s="52">
        <v>266.43</v>
      </c>
      <c r="E113" s="52">
        <v>42.67</v>
      </c>
      <c r="F113" s="52">
        <v>1000</v>
      </c>
      <c r="G113" s="52">
        <v>375.33</v>
      </c>
      <c r="H113" s="52">
        <v>1000</v>
      </c>
      <c r="I113" s="52">
        <v>100</v>
      </c>
      <c r="J113" s="52">
        <v>1000</v>
      </c>
      <c r="K113" s="52">
        <v>100</v>
      </c>
    </row>
    <row r="114" spans="2:11" s="51" customFormat="1" ht="12.75" x14ac:dyDescent="0.2">
      <c r="B114" s="104" t="s">
        <v>80</v>
      </c>
      <c r="C114" s="52">
        <f>C115</f>
        <v>224.57</v>
      </c>
      <c r="D114" s="52">
        <v>1109.77</v>
      </c>
      <c r="E114" s="52">
        <v>494.18</v>
      </c>
      <c r="F114" s="50"/>
      <c r="G114" s="50"/>
      <c r="H114" s="50"/>
      <c r="I114" s="50"/>
      <c r="J114" s="50"/>
      <c r="K114" s="50"/>
    </row>
    <row r="115" spans="2:11" s="51" customFormat="1" ht="12.75" x14ac:dyDescent="0.2">
      <c r="B115" s="105" t="s">
        <v>62</v>
      </c>
      <c r="C115" s="52">
        <f>C116</f>
        <v>224.57</v>
      </c>
      <c r="D115" s="52">
        <v>1109.77</v>
      </c>
      <c r="E115" s="52">
        <v>494.18</v>
      </c>
      <c r="F115" s="50"/>
      <c r="G115" s="50"/>
      <c r="H115" s="50"/>
      <c r="I115" s="50"/>
      <c r="J115" s="50"/>
      <c r="K115" s="50"/>
    </row>
    <row r="116" spans="2:11" s="51" customFormat="1" ht="12.75" x14ac:dyDescent="0.2">
      <c r="B116" s="106" t="s">
        <v>65</v>
      </c>
      <c r="C116" s="52">
        <v>224.57</v>
      </c>
      <c r="D116" s="52">
        <v>1109.77</v>
      </c>
      <c r="E116" s="52">
        <v>494.18</v>
      </c>
      <c r="F116" s="50"/>
      <c r="G116" s="50"/>
      <c r="H116" s="50"/>
      <c r="I116" s="50"/>
      <c r="J116" s="50"/>
      <c r="K116" s="50"/>
    </row>
    <row r="117" spans="2:11" s="51" customFormat="1" ht="12.75" x14ac:dyDescent="0.2">
      <c r="B117" s="104" t="s">
        <v>81</v>
      </c>
      <c r="C117" s="50"/>
      <c r="D117" s="52">
        <v>318.60000000000002</v>
      </c>
      <c r="E117" s="50"/>
      <c r="F117" s="52">
        <v>310</v>
      </c>
      <c r="G117" s="52">
        <v>97.3</v>
      </c>
      <c r="H117" s="52">
        <v>310</v>
      </c>
      <c r="I117" s="52">
        <v>100</v>
      </c>
      <c r="J117" s="52">
        <v>310</v>
      </c>
      <c r="K117" s="52">
        <v>100</v>
      </c>
    </row>
    <row r="118" spans="2:11" s="51" customFormat="1" ht="12.75" x14ac:dyDescent="0.2">
      <c r="B118" s="105" t="s">
        <v>62</v>
      </c>
      <c r="C118" s="50"/>
      <c r="D118" s="52">
        <v>318.60000000000002</v>
      </c>
      <c r="E118" s="50"/>
      <c r="F118" s="52">
        <v>310</v>
      </c>
      <c r="G118" s="52">
        <v>97.3</v>
      </c>
      <c r="H118" s="52">
        <v>310</v>
      </c>
      <c r="I118" s="52">
        <v>100</v>
      </c>
      <c r="J118" s="52">
        <v>310</v>
      </c>
      <c r="K118" s="52">
        <v>100</v>
      </c>
    </row>
    <row r="119" spans="2:11" s="51" customFormat="1" ht="12.75" x14ac:dyDescent="0.2">
      <c r="B119" s="106" t="s">
        <v>65</v>
      </c>
      <c r="C119" s="50"/>
      <c r="D119" s="52">
        <v>318.60000000000002</v>
      </c>
      <c r="E119" s="50"/>
      <c r="F119" s="52">
        <v>310</v>
      </c>
      <c r="G119" s="52">
        <v>97.3</v>
      </c>
      <c r="H119" s="52">
        <v>310</v>
      </c>
      <c r="I119" s="52">
        <v>100</v>
      </c>
      <c r="J119" s="52">
        <v>310</v>
      </c>
      <c r="K119" s="52">
        <v>100</v>
      </c>
    </row>
    <row r="120" spans="2:11" s="51" customFormat="1" ht="12.75" x14ac:dyDescent="0.2">
      <c r="B120" s="104" t="s">
        <v>83</v>
      </c>
      <c r="C120" s="52">
        <f>C121</f>
        <v>416.58</v>
      </c>
      <c r="D120" s="52">
        <v>554.98</v>
      </c>
      <c r="E120" s="52">
        <v>133.22</v>
      </c>
      <c r="F120" s="50"/>
      <c r="G120" s="50"/>
      <c r="H120" s="50"/>
      <c r="I120" s="50"/>
      <c r="J120" s="50"/>
      <c r="K120" s="50"/>
    </row>
    <row r="121" spans="2:11" s="51" customFormat="1" ht="12.75" x14ac:dyDescent="0.2">
      <c r="B121" s="105" t="s">
        <v>62</v>
      </c>
      <c r="C121" s="52">
        <f>C122</f>
        <v>416.58</v>
      </c>
      <c r="D121" s="52">
        <v>554.98</v>
      </c>
      <c r="E121" s="52">
        <v>133.22</v>
      </c>
      <c r="F121" s="50"/>
      <c r="G121" s="50"/>
      <c r="H121" s="50"/>
      <c r="I121" s="50"/>
      <c r="J121" s="50"/>
      <c r="K121" s="50"/>
    </row>
    <row r="122" spans="2:11" s="51" customFormat="1" ht="12.75" x14ac:dyDescent="0.2">
      <c r="B122" s="106" t="s">
        <v>65</v>
      </c>
      <c r="C122" s="52">
        <v>416.58</v>
      </c>
      <c r="D122" s="52">
        <v>554.98</v>
      </c>
      <c r="E122" s="52">
        <v>133.22</v>
      </c>
      <c r="F122" s="50"/>
      <c r="G122" s="50"/>
      <c r="H122" s="50"/>
      <c r="I122" s="50"/>
      <c r="J122" s="50"/>
      <c r="K122" s="50"/>
    </row>
    <row r="123" spans="2:11" s="51" customFormat="1" ht="12.75" x14ac:dyDescent="0.2">
      <c r="B123" s="104" t="s">
        <v>98</v>
      </c>
      <c r="C123" s="52">
        <f>C124</f>
        <v>597.57000000000005</v>
      </c>
      <c r="D123" s="50"/>
      <c r="E123" s="50"/>
      <c r="F123" s="50"/>
      <c r="G123" s="50"/>
      <c r="H123" s="50"/>
      <c r="I123" s="50"/>
      <c r="J123" s="50"/>
      <c r="K123" s="50"/>
    </row>
    <row r="124" spans="2:11" s="51" customFormat="1" ht="12.75" x14ac:dyDescent="0.2">
      <c r="B124" s="105" t="s">
        <v>62</v>
      </c>
      <c r="C124" s="52">
        <f>C125</f>
        <v>597.57000000000005</v>
      </c>
      <c r="D124" s="50"/>
      <c r="E124" s="50"/>
      <c r="F124" s="50"/>
      <c r="G124" s="50"/>
      <c r="H124" s="50"/>
      <c r="I124" s="50"/>
      <c r="J124" s="50"/>
      <c r="K124" s="50"/>
    </row>
    <row r="125" spans="2:11" s="51" customFormat="1" ht="12.75" x14ac:dyDescent="0.2">
      <c r="B125" s="106" t="s">
        <v>65</v>
      </c>
      <c r="C125" s="52">
        <v>597.57000000000005</v>
      </c>
      <c r="D125" s="50"/>
      <c r="E125" s="50"/>
      <c r="F125" s="50"/>
      <c r="G125" s="50"/>
      <c r="H125" s="50"/>
      <c r="I125" s="50"/>
      <c r="J125" s="50"/>
      <c r="K125" s="50"/>
    </row>
    <row r="126" spans="2:11" s="51" customFormat="1" ht="12.75" x14ac:dyDescent="0.2">
      <c r="B126" s="104" t="s">
        <v>86</v>
      </c>
      <c r="C126" s="52">
        <f>C127</f>
        <v>482.78</v>
      </c>
      <c r="D126" s="52">
        <v>1335.47</v>
      </c>
      <c r="E126" s="52">
        <v>276.62</v>
      </c>
      <c r="F126" s="50"/>
      <c r="G126" s="50"/>
      <c r="H126" s="50"/>
      <c r="I126" s="50"/>
      <c r="J126" s="50"/>
      <c r="K126" s="50"/>
    </row>
    <row r="127" spans="2:11" s="51" customFormat="1" ht="12.75" x14ac:dyDescent="0.2">
      <c r="B127" s="105" t="s">
        <v>62</v>
      </c>
      <c r="C127" s="52">
        <f>C128</f>
        <v>482.78</v>
      </c>
      <c r="D127" s="52">
        <v>1335.47</v>
      </c>
      <c r="E127" s="52">
        <v>276.62</v>
      </c>
      <c r="F127" s="50"/>
      <c r="G127" s="50"/>
      <c r="H127" s="50"/>
      <c r="I127" s="50"/>
      <c r="J127" s="50"/>
      <c r="K127" s="50"/>
    </row>
    <row r="128" spans="2:11" s="51" customFormat="1" ht="12.75" x14ac:dyDescent="0.2">
      <c r="B128" s="106" t="s">
        <v>65</v>
      </c>
      <c r="C128" s="52">
        <v>482.78</v>
      </c>
      <c r="D128" s="52">
        <v>1335.47</v>
      </c>
      <c r="E128" s="52">
        <v>276.62</v>
      </c>
      <c r="F128" s="50"/>
      <c r="G128" s="50"/>
      <c r="H128" s="50"/>
      <c r="I128" s="50"/>
      <c r="J128" s="50"/>
      <c r="K128" s="50"/>
    </row>
    <row r="129" spans="2:11" s="68" customFormat="1" ht="12.75" x14ac:dyDescent="0.2">
      <c r="B129" s="103" t="s">
        <v>99</v>
      </c>
      <c r="C129" s="67">
        <f>C130</f>
        <v>2452.38</v>
      </c>
      <c r="D129" s="69"/>
      <c r="E129" s="69"/>
      <c r="F129" s="69"/>
      <c r="G129" s="69"/>
      <c r="H129" s="69"/>
      <c r="I129" s="69"/>
      <c r="J129" s="69"/>
      <c r="K129" s="69"/>
    </row>
    <row r="130" spans="2:11" s="51" customFormat="1" ht="25.5" x14ac:dyDescent="0.2">
      <c r="B130" s="104" t="s">
        <v>100</v>
      </c>
      <c r="C130" s="52">
        <f>C131</f>
        <v>2452.38</v>
      </c>
      <c r="D130" s="50"/>
      <c r="E130" s="50"/>
      <c r="F130" s="50"/>
      <c r="G130" s="50"/>
      <c r="H130" s="50"/>
      <c r="I130" s="50"/>
      <c r="J130" s="50"/>
      <c r="K130" s="50"/>
    </row>
    <row r="131" spans="2:11" s="51" customFormat="1" ht="12.75" x14ac:dyDescent="0.2">
      <c r="B131" s="105" t="s">
        <v>62</v>
      </c>
      <c r="C131" s="52">
        <f>C132</f>
        <v>2452.38</v>
      </c>
      <c r="D131" s="50"/>
      <c r="E131" s="50"/>
      <c r="F131" s="50"/>
      <c r="G131" s="50"/>
      <c r="H131" s="50"/>
      <c r="I131" s="50"/>
      <c r="J131" s="50"/>
      <c r="K131" s="50"/>
    </row>
    <row r="132" spans="2:11" s="51" customFormat="1" ht="12.75" x14ac:dyDescent="0.2">
      <c r="B132" s="106" t="s">
        <v>65</v>
      </c>
      <c r="C132" s="52">
        <v>2452.38</v>
      </c>
      <c r="D132" s="50"/>
      <c r="E132" s="50"/>
      <c r="F132" s="50"/>
      <c r="G132" s="50"/>
      <c r="H132" s="50"/>
      <c r="I132" s="50"/>
      <c r="J132" s="50"/>
      <c r="K132" s="50"/>
    </row>
    <row r="133" spans="2:11" s="68" customFormat="1" ht="12.75" x14ac:dyDescent="0.2">
      <c r="B133" s="103" t="s">
        <v>101</v>
      </c>
      <c r="C133" s="67">
        <f>C134+C137+C140</f>
        <v>3117.55</v>
      </c>
      <c r="D133" s="67">
        <v>5802.83</v>
      </c>
      <c r="E133" s="67">
        <v>186.13</v>
      </c>
      <c r="F133" s="69"/>
      <c r="G133" s="69"/>
      <c r="H133" s="69"/>
      <c r="I133" s="69"/>
      <c r="J133" s="69"/>
      <c r="K133" s="69"/>
    </row>
    <row r="134" spans="2:11" s="51" customFormat="1" ht="12.75" x14ac:dyDescent="0.2">
      <c r="B134" s="104" t="s">
        <v>79</v>
      </c>
      <c r="C134" s="52">
        <f>C135</f>
        <v>59.82</v>
      </c>
      <c r="D134" s="50"/>
      <c r="E134" s="50"/>
      <c r="F134" s="50"/>
      <c r="G134" s="50"/>
      <c r="H134" s="50"/>
      <c r="I134" s="50"/>
      <c r="J134" s="50"/>
      <c r="K134" s="50"/>
    </row>
    <row r="135" spans="2:11" s="51" customFormat="1" ht="12.75" x14ac:dyDescent="0.2">
      <c r="B135" s="105" t="s">
        <v>62</v>
      </c>
      <c r="C135" s="52">
        <f>C136</f>
        <v>59.82</v>
      </c>
      <c r="D135" s="50"/>
      <c r="E135" s="50"/>
      <c r="F135" s="50"/>
      <c r="G135" s="50"/>
      <c r="H135" s="50"/>
      <c r="I135" s="50"/>
      <c r="J135" s="50"/>
      <c r="K135" s="50"/>
    </row>
    <row r="136" spans="2:11" s="51" customFormat="1" ht="12.75" x14ac:dyDescent="0.2">
      <c r="B136" s="106" t="s">
        <v>65</v>
      </c>
      <c r="C136" s="52">
        <v>59.82</v>
      </c>
      <c r="D136" s="50"/>
      <c r="E136" s="50"/>
      <c r="F136" s="50"/>
      <c r="G136" s="50"/>
      <c r="H136" s="50"/>
      <c r="I136" s="50"/>
      <c r="J136" s="50"/>
      <c r="K136" s="50"/>
    </row>
    <row r="137" spans="2:11" s="51" customFormat="1" ht="12.75" x14ac:dyDescent="0.2">
      <c r="B137" s="104" t="s">
        <v>95</v>
      </c>
      <c r="C137" s="52">
        <f>C138</f>
        <v>283</v>
      </c>
      <c r="D137" s="52">
        <v>782.81</v>
      </c>
      <c r="E137" s="52">
        <v>276.61</v>
      </c>
      <c r="F137" s="50"/>
      <c r="G137" s="50"/>
      <c r="H137" s="50"/>
      <c r="I137" s="50"/>
      <c r="J137" s="50"/>
      <c r="K137" s="50"/>
    </row>
    <row r="138" spans="2:11" s="51" customFormat="1" ht="12.75" x14ac:dyDescent="0.2">
      <c r="B138" s="105" t="s">
        <v>62</v>
      </c>
      <c r="C138" s="52">
        <f>C139</f>
        <v>283</v>
      </c>
      <c r="D138" s="52">
        <v>782.81</v>
      </c>
      <c r="E138" s="52">
        <v>276.61</v>
      </c>
      <c r="F138" s="50"/>
      <c r="G138" s="50"/>
      <c r="H138" s="50"/>
      <c r="I138" s="50"/>
      <c r="J138" s="50"/>
      <c r="K138" s="50"/>
    </row>
    <row r="139" spans="2:11" s="51" customFormat="1" ht="12.75" x14ac:dyDescent="0.2">
      <c r="B139" s="106" t="s">
        <v>65</v>
      </c>
      <c r="C139" s="52">
        <v>283</v>
      </c>
      <c r="D139" s="52">
        <v>782.81</v>
      </c>
      <c r="E139" s="52">
        <v>276.61</v>
      </c>
      <c r="F139" s="50"/>
      <c r="G139" s="50"/>
      <c r="H139" s="50"/>
      <c r="I139" s="50"/>
      <c r="J139" s="50"/>
      <c r="K139" s="50"/>
    </row>
    <row r="140" spans="2:11" s="51" customFormat="1" ht="12.75" x14ac:dyDescent="0.2">
      <c r="B140" s="104" t="s">
        <v>96</v>
      </c>
      <c r="C140" s="52">
        <f>C141</f>
        <v>2774.73</v>
      </c>
      <c r="D140" s="52">
        <v>5020.0200000000004</v>
      </c>
      <c r="E140" s="52">
        <v>180.92</v>
      </c>
      <c r="F140" s="50"/>
      <c r="G140" s="50"/>
      <c r="H140" s="50"/>
      <c r="I140" s="50"/>
      <c r="J140" s="50"/>
      <c r="K140" s="50"/>
    </row>
    <row r="141" spans="2:11" s="51" customFormat="1" ht="12.75" x14ac:dyDescent="0.2">
      <c r="B141" s="105" t="s">
        <v>62</v>
      </c>
      <c r="C141" s="52">
        <f>C142</f>
        <v>2774.73</v>
      </c>
      <c r="D141" s="52">
        <v>5020.0200000000004</v>
      </c>
      <c r="E141" s="52">
        <v>180.92</v>
      </c>
      <c r="F141" s="50"/>
      <c r="G141" s="50"/>
      <c r="H141" s="50"/>
      <c r="I141" s="50"/>
      <c r="J141" s="50"/>
      <c r="K141" s="50"/>
    </row>
    <row r="142" spans="2:11" s="51" customFormat="1" ht="12.75" x14ac:dyDescent="0.2">
      <c r="B142" s="106" t="s">
        <v>65</v>
      </c>
      <c r="C142" s="52">
        <v>2774.73</v>
      </c>
      <c r="D142" s="52">
        <v>5020.0200000000004</v>
      </c>
      <c r="E142" s="52">
        <v>180.92</v>
      </c>
      <c r="F142" s="50"/>
      <c r="G142" s="50"/>
      <c r="H142" s="50"/>
      <c r="I142" s="50"/>
      <c r="J142" s="50"/>
      <c r="K142" s="50"/>
    </row>
    <row r="143" spans="2:11" s="51" customFormat="1" ht="12.75" x14ac:dyDescent="0.2">
      <c r="B143" s="102" t="s">
        <v>102</v>
      </c>
      <c r="C143" s="52">
        <f>C144</f>
        <v>224.3</v>
      </c>
      <c r="D143" s="52">
        <v>1829.09</v>
      </c>
      <c r="E143" s="52">
        <v>815.47</v>
      </c>
      <c r="F143" s="52">
        <v>1325</v>
      </c>
      <c r="G143" s="52">
        <v>72.44</v>
      </c>
      <c r="H143" s="52">
        <v>1325</v>
      </c>
      <c r="I143" s="52">
        <v>100</v>
      </c>
      <c r="J143" s="52">
        <v>1325</v>
      </c>
      <c r="K143" s="52">
        <v>100</v>
      </c>
    </row>
    <row r="144" spans="2:11" s="68" customFormat="1" ht="12.75" x14ac:dyDescent="0.2">
      <c r="B144" s="103" t="s">
        <v>103</v>
      </c>
      <c r="C144" s="67">
        <f>C145</f>
        <v>224.3</v>
      </c>
      <c r="D144" s="67">
        <v>1829.09</v>
      </c>
      <c r="E144" s="67">
        <v>815.47</v>
      </c>
      <c r="F144" s="67">
        <v>1325</v>
      </c>
      <c r="G144" s="67">
        <v>72.44</v>
      </c>
      <c r="H144" s="67">
        <v>1325</v>
      </c>
      <c r="I144" s="67">
        <v>100</v>
      </c>
      <c r="J144" s="67">
        <v>1325</v>
      </c>
      <c r="K144" s="67">
        <v>100</v>
      </c>
    </row>
    <row r="145" spans="2:11" s="51" customFormat="1" ht="12.75" x14ac:dyDescent="0.2">
      <c r="B145" s="104" t="s">
        <v>79</v>
      </c>
      <c r="C145" s="52">
        <f>C146</f>
        <v>224.3</v>
      </c>
      <c r="D145" s="50"/>
      <c r="E145" s="50"/>
      <c r="F145" s="50"/>
      <c r="G145" s="50"/>
      <c r="H145" s="50"/>
      <c r="I145" s="50"/>
      <c r="J145" s="50"/>
      <c r="K145" s="50"/>
    </row>
    <row r="146" spans="2:11" s="51" customFormat="1" ht="12.75" x14ac:dyDescent="0.2">
      <c r="B146" s="105" t="s">
        <v>62</v>
      </c>
      <c r="C146" s="52">
        <f>C147</f>
        <v>224.3</v>
      </c>
      <c r="D146" s="50"/>
      <c r="E146" s="50"/>
      <c r="F146" s="50"/>
      <c r="G146" s="50"/>
      <c r="H146" s="50"/>
      <c r="I146" s="50"/>
      <c r="J146" s="50"/>
      <c r="K146" s="50"/>
    </row>
    <row r="147" spans="2:11" s="51" customFormat="1" ht="12.75" x14ac:dyDescent="0.2">
      <c r="B147" s="106" t="s">
        <v>65</v>
      </c>
      <c r="C147" s="52">
        <v>224.3</v>
      </c>
      <c r="D147" s="50"/>
      <c r="E147" s="50"/>
      <c r="F147" s="50"/>
      <c r="G147" s="50"/>
      <c r="H147" s="50"/>
      <c r="I147" s="50"/>
      <c r="J147" s="50"/>
      <c r="K147" s="50"/>
    </row>
    <row r="148" spans="2:11" s="51" customFormat="1" ht="12.75" x14ac:dyDescent="0.2">
      <c r="B148" s="104" t="s">
        <v>84</v>
      </c>
      <c r="C148" s="50"/>
      <c r="D148" s="52">
        <v>1829.09</v>
      </c>
      <c r="E148" s="50"/>
      <c r="F148" s="52">
        <v>1325</v>
      </c>
      <c r="G148" s="52">
        <v>72.44</v>
      </c>
      <c r="H148" s="52">
        <v>1325</v>
      </c>
      <c r="I148" s="52">
        <v>100</v>
      </c>
      <c r="J148" s="52">
        <v>1325</v>
      </c>
      <c r="K148" s="52">
        <v>100</v>
      </c>
    </row>
    <row r="149" spans="2:11" s="51" customFormat="1" ht="12.75" x14ac:dyDescent="0.2">
      <c r="B149" s="105" t="s">
        <v>62</v>
      </c>
      <c r="C149" s="50"/>
      <c r="D149" s="52">
        <v>1829.09</v>
      </c>
      <c r="E149" s="50"/>
      <c r="F149" s="52">
        <v>1325</v>
      </c>
      <c r="G149" s="52">
        <v>72.44</v>
      </c>
      <c r="H149" s="52">
        <v>1325</v>
      </c>
      <c r="I149" s="52">
        <v>100</v>
      </c>
      <c r="J149" s="52">
        <v>1325</v>
      </c>
      <c r="K149" s="52">
        <v>100</v>
      </c>
    </row>
    <row r="150" spans="2:11" s="51" customFormat="1" ht="12.75" x14ac:dyDescent="0.2">
      <c r="B150" s="106" t="s">
        <v>65</v>
      </c>
      <c r="C150" s="50"/>
      <c r="D150" s="52">
        <v>1829.09</v>
      </c>
      <c r="E150" s="50"/>
      <c r="F150" s="52">
        <v>1325</v>
      </c>
      <c r="G150" s="52">
        <v>72.44</v>
      </c>
      <c r="H150" s="52">
        <v>1325</v>
      </c>
      <c r="I150" s="52">
        <v>100</v>
      </c>
      <c r="J150" s="52">
        <v>1325</v>
      </c>
      <c r="K150" s="52">
        <v>100</v>
      </c>
    </row>
    <row r="151" spans="2:11" s="51" customFormat="1" ht="12.75" x14ac:dyDescent="0.2">
      <c r="B151" s="102" t="s">
        <v>104</v>
      </c>
      <c r="C151" s="50"/>
      <c r="D151" s="52">
        <v>17584.29</v>
      </c>
      <c r="E151" s="50"/>
      <c r="F151" s="52">
        <v>8678</v>
      </c>
      <c r="G151" s="52">
        <v>49.35</v>
      </c>
      <c r="H151" s="52">
        <v>8678</v>
      </c>
      <c r="I151" s="52">
        <v>100</v>
      </c>
      <c r="J151" s="52">
        <v>8678</v>
      </c>
      <c r="K151" s="52">
        <v>100</v>
      </c>
    </row>
    <row r="152" spans="2:11" s="68" customFormat="1" ht="12.75" x14ac:dyDescent="0.2">
      <c r="B152" s="103" t="s">
        <v>105</v>
      </c>
      <c r="C152" s="69"/>
      <c r="D152" s="67">
        <v>17584.29</v>
      </c>
      <c r="E152" s="69"/>
      <c r="F152" s="67">
        <v>8678</v>
      </c>
      <c r="G152" s="67">
        <v>49.35</v>
      </c>
      <c r="H152" s="67">
        <v>8678</v>
      </c>
      <c r="I152" s="67">
        <v>100</v>
      </c>
      <c r="J152" s="67">
        <v>8678</v>
      </c>
      <c r="K152" s="67">
        <v>100</v>
      </c>
    </row>
    <row r="153" spans="2:11" s="51" customFormat="1" ht="12.75" x14ac:dyDescent="0.2">
      <c r="B153" s="104" t="s">
        <v>79</v>
      </c>
      <c r="C153" s="50"/>
      <c r="D153" s="52">
        <v>3874.66</v>
      </c>
      <c r="E153" s="50"/>
      <c r="F153" s="52">
        <v>4504</v>
      </c>
      <c r="G153" s="52">
        <v>116.24</v>
      </c>
      <c r="H153" s="52">
        <v>4504</v>
      </c>
      <c r="I153" s="52">
        <v>100</v>
      </c>
      <c r="J153" s="52">
        <v>4504</v>
      </c>
      <c r="K153" s="52">
        <v>100</v>
      </c>
    </row>
    <row r="154" spans="2:11" s="51" customFormat="1" ht="12.75" x14ac:dyDescent="0.2">
      <c r="B154" s="105" t="s">
        <v>70</v>
      </c>
      <c r="C154" s="50"/>
      <c r="D154" s="52">
        <v>3874.66</v>
      </c>
      <c r="E154" s="50"/>
      <c r="F154" s="52">
        <v>4504</v>
      </c>
      <c r="G154" s="52">
        <v>116.24</v>
      </c>
      <c r="H154" s="52">
        <v>4504</v>
      </c>
      <c r="I154" s="52">
        <v>100</v>
      </c>
      <c r="J154" s="52">
        <v>4504</v>
      </c>
      <c r="K154" s="52">
        <v>100</v>
      </c>
    </row>
    <row r="155" spans="2:11" s="51" customFormat="1" ht="12.75" x14ac:dyDescent="0.2">
      <c r="B155" s="106" t="s">
        <v>71</v>
      </c>
      <c r="C155" s="50"/>
      <c r="D155" s="52">
        <v>3874.66</v>
      </c>
      <c r="E155" s="50"/>
      <c r="F155" s="52">
        <v>4504</v>
      </c>
      <c r="G155" s="52">
        <v>116.24</v>
      </c>
      <c r="H155" s="52">
        <v>4504</v>
      </c>
      <c r="I155" s="52">
        <v>100</v>
      </c>
      <c r="J155" s="52">
        <v>4504</v>
      </c>
      <c r="K155" s="52">
        <v>100</v>
      </c>
    </row>
    <row r="156" spans="2:11" s="51" customFormat="1" ht="12.75" x14ac:dyDescent="0.2">
      <c r="B156" s="104" t="s">
        <v>81</v>
      </c>
      <c r="C156" s="50"/>
      <c r="D156" s="52">
        <v>5643.54</v>
      </c>
      <c r="E156" s="50"/>
      <c r="F156" s="52">
        <v>4174</v>
      </c>
      <c r="G156" s="52">
        <v>73.959999999999994</v>
      </c>
      <c r="H156" s="52">
        <v>4174</v>
      </c>
      <c r="I156" s="52">
        <v>100</v>
      </c>
      <c r="J156" s="52">
        <v>4174</v>
      </c>
      <c r="K156" s="52">
        <v>100</v>
      </c>
    </row>
    <row r="157" spans="2:11" s="51" customFormat="1" ht="12.75" x14ac:dyDescent="0.2">
      <c r="B157" s="105" t="s">
        <v>70</v>
      </c>
      <c r="C157" s="50"/>
      <c r="D157" s="52">
        <v>5643.54</v>
      </c>
      <c r="E157" s="50"/>
      <c r="F157" s="52">
        <v>4174</v>
      </c>
      <c r="G157" s="52">
        <v>73.959999999999994</v>
      </c>
      <c r="H157" s="52">
        <v>4174</v>
      </c>
      <c r="I157" s="52">
        <v>100</v>
      </c>
      <c r="J157" s="52">
        <v>4174</v>
      </c>
      <c r="K157" s="52">
        <v>100</v>
      </c>
    </row>
    <row r="158" spans="2:11" s="51" customFormat="1" ht="12.75" x14ac:dyDescent="0.2">
      <c r="B158" s="106" t="s">
        <v>71</v>
      </c>
      <c r="C158" s="50"/>
      <c r="D158" s="52">
        <v>5643.54</v>
      </c>
      <c r="E158" s="50"/>
      <c r="F158" s="52">
        <v>4174</v>
      </c>
      <c r="G158" s="52">
        <v>73.959999999999994</v>
      </c>
      <c r="H158" s="52">
        <v>4174</v>
      </c>
      <c r="I158" s="52">
        <v>100</v>
      </c>
      <c r="J158" s="52">
        <v>4174</v>
      </c>
      <c r="K158" s="52">
        <v>100</v>
      </c>
    </row>
    <row r="159" spans="2:11" s="51" customFormat="1" ht="12.75" x14ac:dyDescent="0.2">
      <c r="B159" s="104" t="s">
        <v>83</v>
      </c>
      <c r="C159" s="50"/>
      <c r="D159" s="52">
        <v>3981.72</v>
      </c>
      <c r="E159" s="50"/>
      <c r="F159" s="50"/>
      <c r="G159" s="50"/>
      <c r="H159" s="50"/>
      <c r="I159" s="50"/>
      <c r="J159" s="50"/>
      <c r="K159" s="50"/>
    </row>
    <row r="160" spans="2:11" s="51" customFormat="1" ht="12.75" x14ac:dyDescent="0.2">
      <c r="B160" s="105" t="s">
        <v>70</v>
      </c>
      <c r="C160" s="50"/>
      <c r="D160" s="52">
        <v>3981.72</v>
      </c>
      <c r="E160" s="50"/>
      <c r="F160" s="50"/>
      <c r="G160" s="50"/>
      <c r="H160" s="50"/>
      <c r="I160" s="50"/>
      <c r="J160" s="50"/>
      <c r="K160" s="50"/>
    </row>
    <row r="161" spans="2:11" s="51" customFormat="1" ht="12.75" x14ac:dyDescent="0.2">
      <c r="B161" s="106" t="s">
        <v>71</v>
      </c>
      <c r="C161" s="50"/>
      <c r="D161" s="52">
        <v>3981.72</v>
      </c>
      <c r="E161" s="50"/>
      <c r="F161" s="50"/>
      <c r="G161" s="50"/>
      <c r="H161" s="50"/>
      <c r="I161" s="50"/>
      <c r="J161" s="50"/>
      <c r="K161" s="50"/>
    </row>
    <row r="162" spans="2:11" s="51" customFormat="1" ht="12.75" x14ac:dyDescent="0.2">
      <c r="B162" s="104" t="s">
        <v>85</v>
      </c>
      <c r="C162" s="50"/>
      <c r="D162" s="52">
        <v>4084.37</v>
      </c>
      <c r="E162" s="50"/>
      <c r="F162" s="50"/>
      <c r="G162" s="50"/>
      <c r="H162" s="50"/>
      <c r="I162" s="50"/>
      <c r="J162" s="50"/>
      <c r="K162" s="50"/>
    </row>
    <row r="163" spans="2:11" s="51" customFormat="1" ht="12.75" x14ac:dyDescent="0.2">
      <c r="B163" s="105" t="s">
        <v>70</v>
      </c>
      <c r="C163" s="50"/>
      <c r="D163" s="52">
        <v>4084.37</v>
      </c>
      <c r="E163" s="50"/>
      <c r="F163" s="50"/>
      <c r="G163" s="50"/>
      <c r="H163" s="50"/>
      <c r="I163" s="50"/>
      <c r="J163" s="50"/>
      <c r="K163" s="50"/>
    </row>
    <row r="164" spans="2:11" s="51" customFormat="1" ht="12.75" x14ac:dyDescent="0.2">
      <c r="B164" s="106" t="s">
        <v>71</v>
      </c>
      <c r="C164" s="50"/>
      <c r="D164" s="52">
        <v>4084.37</v>
      </c>
      <c r="E164" s="50"/>
      <c r="F164" s="50"/>
      <c r="G164" s="50"/>
      <c r="H164" s="50"/>
      <c r="I164" s="50"/>
      <c r="J164" s="50"/>
      <c r="K164" s="50"/>
    </row>
  </sheetData>
  <mergeCells count="2">
    <mergeCell ref="B1:K1"/>
    <mergeCell ref="B3:K3"/>
  </mergeCells>
  <pageMargins left="0.74803149606299213" right="0.74803149606299213" top="0.98425196850393704" bottom="0.98425196850393704" header="0.51181102362204722" footer="0.51181102362204722"/>
  <pageSetup paperSize="9" scale="6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2</vt:i4>
      </vt:variant>
    </vt:vector>
  </HeadingPairs>
  <TitlesOfParts>
    <vt:vector size="9" baseType="lpstr">
      <vt:lpstr>SAŽETAK</vt:lpstr>
      <vt:lpstr>SAŽETAK kune</vt:lpstr>
      <vt:lpstr>Plan prihoda i rashoda</vt:lpstr>
      <vt:lpstr>Plan prihoda i rashoda kune</vt:lpstr>
      <vt:lpstr>Rashodi funkcijska klasif.</vt:lpstr>
      <vt:lpstr>Račun financiranja</vt:lpstr>
      <vt:lpstr>Posebni dio</vt:lpstr>
      <vt:lpstr>'Plan prihoda i rashoda'!Podrucje_ispisa</vt:lpstr>
      <vt:lpstr>'Plan prihoda i rashoda kune'!Podrucje_ispisa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RACUNOVODSTVO0005</cp:lastModifiedBy>
  <cp:lastPrinted>2022-12-09T06:41:01Z</cp:lastPrinted>
  <dcterms:created xsi:type="dcterms:W3CDTF">2022-08-12T12:51:27Z</dcterms:created>
  <dcterms:modified xsi:type="dcterms:W3CDTF">2022-12-09T06:41:48Z</dcterms:modified>
</cp:coreProperties>
</file>