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04" activeTab="1"/>
  </bookViews>
  <sheets>
    <sheet name="Prihodi i rashodi po EK.K" sheetId="1" r:id="rId1"/>
    <sheet name="Prihodi i rashodi PR,EK i IZ" sheetId="2" r:id="rId2"/>
  </sheets>
  <definedNames>
    <definedName name="_xlnm.Print_Area" localSheetId="0">'Prihodi i rashodi po EK.K'!$A$1:$H$113</definedName>
    <definedName name="_xlnm.Print_Area" localSheetId="1">'Prihodi i rashodi PR,EK i IZ'!$A$1:$H$478</definedName>
  </definedNames>
  <calcPr fullCalcOnLoad="1"/>
</workbook>
</file>

<file path=xl/sharedStrings.xml><?xml version="1.0" encoding="utf-8"?>
<sst xmlns="http://schemas.openxmlformats.org/spreadsheetml/2006/main" count="778" uniqueCount="224">
  <si>
    <t>Opći prihodi i primici</t>
  </si>
  <si>
    <t>Prihodi za posebne namjene</t>
  </si>
  <si>
    <t>Pomoći</t>
  </si>
  <si>
    <t>Naziv računa</t>
  </si>
  <si>
    <t xml:space="preserve"> Procjena 2005.</t>
  </si>
  <si>
    <t xml:space="preserve"> Procjena 2006.</t>
  </si>
  <si>
    <t>UKUPNO A/Tpr./Kpr.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</si>
  <si>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</si>
  <si>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</si>
  <si>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</si>
  <si>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</si>
  <si>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</si>
  <si>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</si>
  <si>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</si>
  <si>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</si>
  <si>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</si>
  <si>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</si>
  <si>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Ostale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</si>
  <si>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</si>
  <si>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</si>
  <si>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</si>
  <si>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</si>
  <si>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</si>
  <si>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 xml:space="preserve">Naknade troškova osobama izvan radnog odnosa </t>
  </si>
  <si>
    <t xml:space="preserve">RASHODI PO IZVORIMA FINANCIRANJA </t>
  </si>
  <si>
    <t xml:space="preserve">Vlastiti prihodi </t>
  </si>
  <si>
    <t xml:space="preserve">Pomoći </t>
  </si>
  <si>
    <t>RASHODI I IZDACI</t>
  </si>
  <si>
    <t>PRIHODI I PRIMICI</t>
  </si>
  <si>
    <t xml:space="preserve">Račun prihoda/
primitka </t>
  </si>
  <si>
    <t>Pomoći od izvanproračunskih korisnika</t>
  </si>
  <si>
    <t>Vlastiti prihodi - preneseni višak</t>
  </si>
  <si>
    <t>Prihodi za posebne namjene- preneseni višak</t>
  </si>
  <si>
    <t xml:space="preserve">Izvor financiranja 5 Pomoći </t>
  </si>
  <si>
    <t>Pomoći iz inozemstva i od subjekata unutar općeg proračuna</t>
  </si>
  <si>
    <t>UKUPNO Izvor financiranja Pomoći</t>
  </si>
  <si>
    <t xml:space="preserve">Izvor financiranja 1 Opći prihodi i primici 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</si>
  <si>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</si>
  <si>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</si>
  <si>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</si>
  <si>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UKUPNO Izvor financiranja Opći prihodi i primici</t>
  </si>
  <si>
    <t>Izvor financiranja 3 Vlastiti prihodi</t>
  </si>
  <si>
    <t>UKUPNO Izvor financiranja Vlastiti prihodi</t>
  </si>
  <si>
    <t>Prihodi od prodaje proizvoda i robe te pruženih usluga</t>
  </si>
  <si>
    <t>Prihodi od prodaje proizvoda i robe te pruženih usluga i prihodi od donacija</t>
  </si>
  <si>
    <t>Izvor financiranja 93 Vlastiti prihodi - preneseni višak</t>
  </si>
  <si>
    <t>Višak/manjak prihoda</t>
  </si>
  <si>
    <t xml:space="preserve">Višak prihoda poslovanja </t>
  </si>
  <si>
    <t xml:space="preserve">Izvor financiranja 4 Prihodi za posebne namjene </t>
  </si>
  <si>
    <t>Prihodi po posebnim propisima</t>
  </si>
  <si>
    <t>Sufinanciranje cijene usluge, participacije i slično</t>
  </si>
  <si>
    <t>UKUPNO Izvor financiranja Vlastiti prihodi - preneseni višak</t>
  </si>
  <si>
    <t>Izvor financiranja 94 Prihodi za posebne namjene - preneseni višak</t>
  </si>
  <si>
    <t>UKUPNO Izvor financiranja Prihodi za posebne namjene - preneseni višak</t>
  </si>
  <si>
    <t>Pomoći proračunskim korisnicima iz proračuna koji im nije nadležan</t>
  </si>
  <si>
    <t>Izvor financiranja 95 Pomoći - preneseni višak</t>
  </si>
  <si>
    <t>Sveukupno rashodi</t>
  </si>
  <si>
    <t>Sveukupno prihodi</t>
  </si>
  <si>
    <t>Sveukupno prihodi + preneseni višak</t>
  </si>
  <si>
    <t xml:space="preserve">PRIHODI </t>
  </si>
  <si>
    <t xml:space="preserve">Opći prihodi i primici </t>
  </si>
  <si>
    <t>RASHODI</t>
  </si>
  <si>
    <t>3</t>
  </si>
  <si>
    <t xml:space="preserve">4 </t>
  </si>
  <si>
    <t xml:space="preserve">Prihodi za posebne namjene </t>
  </si>
  <si>
    <t xml:space="preserve">5 </t>
  </si>
  <si>
    <t xml:space="preserve">Ukupni prihodi </t>
  </si>
  <si>
    <t>Ukupni rashodi</t>
  </si>
  <si>
    <t>Oznaka IF</t>
  </si>
  <si>
    <t xml:space="preserve">Naziv izvora financiranja </t>
  </si>
  <si>
    <t xml:space="preserve">Pomoći - preneseni višak </t>
  </si>
  <si>
    <t xml:space="preserve">KORIŠTENJE PRENESENOG VIŠKA </t>
  </si>
  <si>
    <t xml:space="preserve">PREGLED UKUPNIH PRIHODA I RASHODA PO IZVORIMA FINANCIRANJA </t>
  </si>
  <si>
    <t>UKUPNO Izvor financiranja Prihodi za posebne namjene</t>
  </si>
  <si>
    <t>Indeks</t>
  </si>
  <si>
    <t>6=5/2*100</t>
  </si>
  <si>
    <t>7=5/4*100</t>
  </si>
  <si>
    <t>Račun rashoda/
izdatka</t>
  </si>
  <si>
    <t>Izvor financiranja 4 Prihodi za posebne namjene</t>
  </si>
  <si>
    <t>Izvor financiranja  93 Vlastiti prihodi - višak</t>
  </si>
  <si>
    <t>Izvor financiranja  1 Opći prihodi i primici</t>
  </si>
  <si>
    <t>Izvor financiranja 94 Prihodi za posebne namjene - višak</t>
  </si>
  <si>
    <t xml:space="preserve">Izvor financiranja  3 Vlastiti prihodi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</si>
  <si>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</si>
  <si>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</si>
  <si>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</si>
  <si>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</si>
  <si>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</si>
  <si>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</si>
  <si>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</si>
  <si>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</si>
  <si>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</si>
  <si>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</si>
  <si>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</si>
  <si>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</si>
  <si>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</si>
  <si>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</si>
  <si>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</si>
  <si>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</si>
  <si>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</si>
  <si>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</si>
  <si>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</si>
  <si>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</si>
  <si>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</si>
  <si>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</si>
  <si>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</si>
  <si>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</si>
  <si>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</si>
  <si>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</si>
  <si>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</si>
  <si>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</si>
  <si>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</si>
  <si>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</si>
  <si>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</si>
  <si>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>4222</t>
  </si>
  <si>
    <t>Komunikacijska oprema</t>
  </si>
  <si>
    <t>Izvor financiranja 95 Pomoći - višak</t>
  </si>
  <si>
    <t xml:space="preserve">RAZLIKA </t>
  </si>
  <si>
    <t xml:space="preserve">RAZLIKA  </t>
  </si>
  <si>
    <t xml:space="preserve">UKUPNO PRIHODI </t>
  </si>
  <si>
    <t xml:space="preserve">PRIHODI PO IZVORIMA FINANCIRANJA </t>
  </si>
  <si>
    <t>Vlastiti prihodi</t>
  </si>
  <si>
    <t>Ukupno</t>
  </si>
  <si>
    <t>UKUPNO RASHODI</t>
  </si>
  <si>
    <t>PO EKONOMSKOJ KLASIFIKACIJI</t>
  </si>
  <si>
    <t xml:space="preserve">POKRIĆE MANJKA </t>
  </si>
  <si>
    <t>Izvor financiranja 91 Opći prihodi i primici - manjak</t>
  </si>
  <si>
    <t xml:space="preserve">Rezultat poslovanja </t>
  </si>
  <si>
    <t xml:space="preserve">Manjak prihoda od nefinacijske imovine </t>
  </si>
  <si>
    <t xml:space="preserve">Sveukupno rashodi + pokriće manjka </t>
  </si>
  <si>
    <t>Ostali nespomenuti prihodi po posebnim propisima</t>
  </si>
  <si>
    <t xml:space="preserve">Donacije od pravnih i fizičkih osoba </t>
  </si>
  <si>
    <t>Pomoći iz drž.pror.temeljem prijenosa EU sredstava</t>
  </si>
  <si>
    <t>Pomoći proračunu iz drugih proračuna</t>
  </si>
  <si>
    <t>Stručno usavršavanje zaposlenika</t>
  </si>
  <si>
    <t>Ostale naknade troškova zaposlenima</t>
  </si>
  <si>
    <t>Materijal i sirovine</t>
  </si>
  <si>
    <t>Sitni inventar i auto gume</t>
  </si>
  <si>
    <t>Službena, radna i zaštitna odjeća i obuća</t>
  </si>
  <si>
    <t>Zakuonine i najamnine</t>
  </si>
  <si>
    <t>Zdravstvene i veterinarske usluge</t>
  </si>
  <si>
    <t>Intelektualne i osobne usluge</t>
  </si>
  <si>
    <t>Članarine i norme</t>
  </si>
  <si>
    <t>Knjige,umjetnička djela i ostale izložb.vrijednosti</t>
  </si>
  <si>
    <t>Knjige</t>
  </si>
  <si>
    <t>Sportska i glazbena oprema</t>
  </si>
  <si>
    <t>Rashodi za nabavu neproizvedenedugotrajne imovine</t>
  </si>
  <si>
    <t>Nematerijalna imovina</t>
  </si>
  <si>
    <t>Licence</t>
  </si>
  <si>
    <t>Zatezne kamate</t>
  </si>
  <si>
    <t xml:space="preserve">Naknade građanima i kućanstvima </t>
  </si>
  <si>
    <t>Ostale naknade građanima i kućanstvim aiz proračuna</t>
  </si>
  <si>
    <t>Naknade građanima i kućanstvima u naravi</t>
  </si>
  <si>
    <t>Tekuće pomoći proračunu iz drugih proračuna</t>
  </si>
  <si>
    <t xml:space="preserve"> Tkuće pomoći prorač.korisnicima iz proračuna</t>
  </si>
  <si>
    <t xml:space="preserve">Pomoći temeljem prijenosa EU sredstava </t>
  </si>
  <si>
    <t>Tekuće pomoći prijenosa EU sredstava</t>
  </si>
  <si>
    <t>Kapitalne pomoći pror.korisnicima iz pror.koji im nije nadležan</t>
  </si>
  <si>
    <t>Prihodi od pruženih usluga</t>
  </si>
  <si>
    <t xml:space="preserve">Prihodi od prodaje proizvoda i robe </t>
  </si>
  <si>
    <t>Ostali nespomenuti prihodi po mposebnim propisima</t>
  </si>
  <si>
    <t>Materijal i dijelovi za tekuće i investicijsko održ.</t>
  </si>
  <si>
    <t>Sitni inventar</t>
  </si>
  <si>
    <t>Usluge telefona,pošte i prijevoza</t>
  </si>
  <si>
    <t>Zakupnine i najamnine</t>
  </si>
  <si>
    <t>Namirnice</t>
  </si>
  <si>
    <t>Rashodi za nabavu proizv.dugotrajne imovine</t>
  </si>
  <si>
    <t>Knjige,umjetnička djela</t>
  </si>
  <si>
    <t>Bankarske usluge</t>
  </si>
  <si>
    <t>Naknade građanima i kućanstvima na temelju osiguranja i druge naknade</t>
  </si>
  <si>
    <t>Ostale naknade građanima i kućanstvima iz proračuna</t>
  </si>
  <si>
    <t>Postrjenja i oprema</t>
  </si>
  <si>
    <t>Rashodi za nabavu nefinancijske imovine</t>
  </si>
  <si>
    <t>Plaće (bruto)</t>
  </si>
  <si>
    <t>Ostali rashodi za zaposlene</t>
  </si>
  <si>
    <t>Doprinosi za obv.osig.u slučaju nezaposlenosti</t>
  </si>
  <si>
    <t>Naknade za prijevoz</t>
  </si>
  <si>
    <t>Naknade građanima i kućanstvima iz proračuna</t>
  </si>
  <si>
    <t>Ostale naknade građanima i kućanstvima iz prorač.</t>
  </si>
  <si>
    <t>Usluge telefona, pošte</t>
  </si>
  <si>
    <t>Uredski namještaj i oprema</t>
  </si>
  <si>
    <t>Naknade građanima i kućastvima u novcu</t>
  </si>
  <si>
    <t>Naknade građaima i i kućanstvima iz EU sredstava</t>
  </si>
  <si>
    <t xml:space="preserve">Opremanje </t>
  </si>
  <si>
    <t>Plaće za prekovremeni rad</t>
  </si>
  <si>
    <t>Plaće za posebne uvjete rada</t>
  </si>
  <si>
    <t>Oprema za održavanje i zaštitu</t>
  </si>
  <si>
    <t>Uređaji, strojevi i oprema za ostale namjene</t>
  </si>
  <si>
    <t>Ulaganja u računalne programe</t>
  </si>
  <si>
    <t>Nematerijalna proizvedena imovina</t>
  </si>
  <si>
    <t xml:space="preserve">Ostali prihodi za posebne namjene </t>
  </si>
  <si>
    <t>Prihodi s naslova osiguranja, refundacije štete i totalne štete</t>
  </si>
  <si>
    <t>Prihodi od imovine</t>
  </si>
  <si>
    <t>641</t>
  </si>
  <si>
    <t>Prihodi od financijske imovine</t>
  </si>
  <si>
    <t>Usluge promidžbe i informiranja</t>
  </si>
  <si>
    <t>Tekuće donacije</t>
  </si>
  <si>
    <t>Kapitalne donacije</t>
  </si>
  <si>
    <t>Plaće (Bruto)</t>
  </si>
  <si>
    <t>Naknade troškova osobama izvan radnog odnosa</t>
  </si>
  <si>
    <t>Kamate na depozite po viđenju</t>
  </si>
  <si>
    <t>Ostali prihodi</t>
  </si>
  <si>
    <t>Izvor financiranja 93 Vlastiti prihodi - višak</t>
  </si>
  <si>
    <t>Izvor financiranja 5 Pomoći</t>
  </si>
  <si>
    <t>Izvor financiranja  3 Vlastiti prihodi</t>
  </si>
  <si>
    <t>Rezultat</t>
  </si>
  <si>
    <t>Kazne, upravne mjere i ostali prihodi</t>
  </si>
  <si>
    <t>PROGRAM ZAKONSKI STANDARD USTANOVA OSNOVNOG / SREDNJEG ŠKOLSTVA</t>
  </si>
  <si>
    <t>Aktivnost (redovna djelatnost) Osnovno obrazovanje</t>
  </si>
  <si>
    <t>Voditelj računovodstva:</t>
  </si>
  <si>
    <t>Ravnateljica:</t>
  </si>
  <si>
    <t>Davor Nosil</t>
  </si>
  <si>
    <t>Olivela Franko mag. prim. educ.</t>
  </si>
  <si>
    <t xml:space="preserve">Ostvarenje/
izvršenje 2021. </t>
  </si>
  <si>
    <t>Medicinska i laboratorijska oprema</t>
  </si>
  <si>
    <t>Medicinska oprema</t>
  </si>
  <si>
    <t>Troškovi sudskih postupaka</t>
  </si>
  <si>
    <t>Izvorni plan 2022</t>
  </si>
  <si>
    <t>Tekući plan 2022</t>
  </si>
  <si>
    <t xml:space="preserve">Ostvarenje/
izvršenje 2022. </t>
  </si>
  <si>
    <t>3213</t>
  </si>
  <si>
    <r>
      <t xml:space="preserve">IZVJEŠTAJ O IZVRŠENJU FINANCIJSKOG PLANA 20022. G:
</t>
    </r>
    <r>
      <rPr>
        <b/>
        <sz val="16"/>
        <color indexed="10"/>
        <rFont val="Times New Roman"/>
        <family val="1"/>
      </rPr>
      <t>PO PROGRAMSKOJ, EKONOMSKOJ I IZVORIMA FINANCIRANJA</t>
    </r>
  </si>
  <si>
    <t>IZVJEŠTAJ O IZVRŠENJU FINANCIJSKOG PLANA 2022. G</t>
  </si>
  <si>
    <t>Mali Lošinj 23.02.2023.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</si>
</sst>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 ;\-#,##0\ "/>
    <numFmt numFmtId="205" formatCode="[$¥€-2]\ #,##0.00_);[Red]\([$€-2]\ #,##0.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3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i/>
      <sz val="16"/>
      <color rgb="FF0070C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1" applyNumberFormat="0" applyFont="0" applyAlignment="0" applyProtection="0"/>
    <xf numFmtId="0" fontId="4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5" fillId="27" borderId="2" applyNumberFormat="0" applyAlignment="0" applyProtection="0"/>
    <xf numFmtId="0" fontId="46" fillId="27" borderId="3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3" fontId="35" fillId="0" borderId="0" xfId="0" applyNumberFormat="1" applyFont="1" applyBorder="1" applyAlignment="1">
      <alignment vertical="center"/>
    </xf>
    <xf numFmtId="0" fontId="59" fillId="0" borderId="0" xfId="0" applyFont="1" applyAlignment="1">
      <alignment vertical="center" wrapText="1"/>
    </xf>
    <xf numFmtId="3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wrapText="1"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49" fontId="9" fillId="0" borderId="0" xfId="0" applyNumberFormat="1" applyFont="1" applyBorder="1" applyAlignment="1" quotePrefix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5" fillId="0" borderId="0" xfId="0" applyNumberFormat="1" applyFont="1" applyBorder="1" applyAlignment="1" quotePrefix="1">
      <alignment horizontal="center"/>
    </xf>
    <xf numFmtId="49" fontId="9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4" fillId="0" borderId="0" xfId="0" applyNumberFormat="1" applyFont="1" applyAlignment="1" quotePrefix="1">
      <alignment horizontal="left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 quotePrefix="1">
      <alignment horizontal="right" vertical="center"/>
    </xf>
    <xf numFmtId="3" fontId="5" fillId="0" borderId="10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 quotePrefix="1">
      <alignment horizontal="center" vertical="center" wrapText="1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3" fontId="5" fillId="0" borderId="10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center"/>
    </xf>
    <xf numFmtId="3" fontId="9" fillId="0" borderId="0" xfId="0" applyNumberFormat="1" applyFont="1" applyAlignment="1" quotePrefix="1">
      <alignment horizontal="center" vertical="center"/>
    </xf>
    <xf numFmtId="3" fontId="9" fillId="0" borderId="0" xfId="0" applyNumberFormat="1" applyFont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32" borderId="10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horizontal="right" vertical="center"/>
    </xf>
    <xf numFmtId="3" fontId="9" fillId="33" borderId="13" xfId="0" applyNumberFormat="1" applyFont="1" applyFill="1" applyBorder="1" applyAlignment="1">
      <alignment horizontal="right" vertical="center"/>
    </xf>
    <xf numFmtId="3" fontId="5" fillId="32" borderId="10" xfId="0" applyNumberFormat="1" applyFont="1" applyFill="1" applyBorder="1" applyAlignment="1" quotePrefix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49" fontId="60" fillId="0" borderId="0" xfId="0" applyNumberFormat="1" applyFont="1" applyAlignment="1">
      <alignment vertical="center"/>
    </xf>
    <xf numFmtId="49" fontId="61" fillId="0" borderId="0" xfId="0" applyNumberFormat="1" applyFont="1" applyAlignment="1">
      <alignment vertical="center"/>
    </xf>
    <xf numFmtId="3" fontId="9" fillId="32" borderId="14" xfId="0" applyNumberFormat="1" applyFont="1" applyFill="1" applyBorder="1" applyAlignment="1">
      <alignment horizontal="right" vertical="center"/>
    </xf>
    <xf numFmtId="3" fontId="9" fillId="32" borderId="15" xfId="0" applyNumberFormat="1" applyFont="1" applyFill="1" applyBorder="1" applyAlignment="1">
      <alignment horizontal="right" vertical="center"/>
    </xf>
    <xf numFmtId="3" fontId="60" fillId="0" borderId="0" xfId="0" applyNumberFormat="1" applyFont="1" applyAlignment="1">
      <alignment/>
    </xf>
    <xf numFmtId="3" fontId="60" fillId="0" borderId="0" xfId="0" applyNumberFormat="1" applyFont="1" applyBorder="1" applyAlignment="1" quotePrefix="1">
      <alignment horizontal="center" vertical="center"/>
    </xf>
    <xf numFmtId="3" fontId="60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left" vertical="center"/>
    </xf>
    <xf numFmtId="0" fontId="60" fillId="0" borderId="0" xfId="0" applyNumberFormat="1" applyFont="1" applyBorder="1" applyAlignment="1" quotePrefix="1">
      <alignment horizontal="center" vertical="center"/>
    </xf>
    <xf numFmtId="3" fontId="9" fillId="32" borderId="16" xfId="0" applyNumberFormat="1" applyFont="1" applyFill="1" applyBorder="1" applyAlignment="1" quotePrefix="1">
      <alignment horizontal="right" vertical="center"/>
    </xf>
    <xf numFmtId="3" fontId="9" fillId="32" borderId="17" xfId="0" applyNumberFormat="1" applyFont="1" applyFill="1" applyBorder="1" applyAlignment="1">
      <alignment/>
    </xf>
    <xf numFmtId="3" fontId="9" fillId="32" borderId="10" xfId="0" applyNumberFormat="1" applyFont="1" applyFill="1" applyBorder="1" applyAlignment="1" quotePrefix="1">
      <alignment horizontal="right" vertical="center"/>
    </xf>
    <xf numFmtId="3" fontId="9" fillId="32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horizontal="center"/>
    </xf>
    <xf numFmtId="0" fontId="9" fillId="33" borderId="18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right" vertical="center" wrapText="1"/>
    </xf>
    <xf numFmtId="3" fontId="9" fillId="33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Border="1" applyAlignment="1" quotePrefix="1">
      <alignment horizontal="center" vertical="center"/>
    </xf>
    <xf numFmtId="3" fontId="9" fillId="0" borderId="10" xfId="0" applyNumberFormat="1" applyFont="1" applyBorder="1" applyAlignment="1" quotePrefix="1">
      <alignment horizontal="left" vertical="center"/>
    </xf>
    <xf numFmtId="3" fontId="9" fillId="0" borderId="10" xfId="0" applyNumberFormat="1" applyFont="1" applyBorder="1" applyAlignment="1" quotePrefix="1">
      <alignment horizontal="right" vertical="center"/>
    </xf>
    <xf numFmtId="3" fontId="10" fillId="0" borderId="10" xfId="0" applyNumberFormat="1" applyFont="1" applyBorder="1" applyAlignment="1">
      <alignment vertical="center"/>
    </xf>
    <xf numFmtId="0" fontId="7" fillId="32" borderId="10" xfId="0" applyNumberFormat="1" applyFont="1" applyFill="1" applyBorder="1" applyAlignment="1" quotePrefix="1">
      <alignment horizontal="center" vertical="center" wrapText="1"/>
    </xf>
    <xf numFmtId="0" fontId="9" fillId="32" borderId="10" xfId="0" applyNumberFormat="1" applyFont="1" applyFill="1" applyBorder="1" applyAlignment="1" quotePrefix="1">
      <alignment horizontal="left" vertical="center" wrapText="1"/>
    </xf>
    <xf numFmtId="3" fontId="7" fillId="32" borderId="10" xfId="0" applyNumberFormat="1" applyFont="1" applyFill="1" applyBorder="1" applyAlignment="1">
      <alignment horizontal="right" vertical="center" wrapText="1"/>
    </xf>
    <xf numFmtId="0" fontId="9" fillId="33" borderId="10" xfId="0" applyNumberFormat="1" applyFont="1" applyFill="1" applyBorder="1" applyAlignment="1">
      <alignment horizontal="left" vertical="center"/>
    </xf>
    <xf numFmtId="3" fontId="9" fillId="33" borderId="10" xfId="0" applyNumberFormat="1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horizontal="right" vertical="center"/>
    </xf>
    <xf numFmtId="0" fontId="10" fillId="0" borderId="10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3" fontId="9" fillId="32" borderId="10" xfId="0" applyNumberFormat="1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/>
    </xf>
    <xf numFmtId="3" fontId="9" fillId="32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Border="1" applyAlignment="1">
      <alignment horizontal="right" wrapText="1"/>
    </xf>
    <xf numFmtId="0" fontId="9" fillId="33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center" wrapText="1"/>
    </xf>
    <xf numFmtId="3" fontId="10" fillId="32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/>
    </xf>
    <xf numFmtId="3" fontId="10" fillId="32" borderId="10" xfId="0" applyNumberFormat="1" applyFont="1" applyFill="1" applyBorder="1" applyAlignment="1">
      <alignment horizontal="right" vertical="center"/>
    </xf>
    <xf numFmtId="3" fontId="9" fillId="32" borderId="10" xfId="0" applyNumberFormat="1" applyFont="1" applyFill="1" applyBorder="1" applyAlignment="1">
      <alignment horizontal="right" vertical="center"/>
    </xf>
    <xf numFmtId="3" fontId="9" fillId="32" borderId="10" xfId="0" applyNumberFormat="1" applyFont="1" applyFill="1" applyBorder="1" applyAlignment="1" quotePrefix="1">
      <alignment horizontal="right" vertical="center"/>
    </xf>
    <xf numFmtId="3" fontId="9" fillId="32" borderId="10" xfId="0" applyNumberFormat="1" applyFont="1" applyFill="1" applyBorder="1" applyAlignment="1">
      <alignment horizontal="right" vertical="center" wrapText="1"/>
    </xf>
    <xf numFmtId="3" fontId="9" fillId="33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/>
    </xf>
    <xf numFmtId="3" fontId="9" fillId="32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0" fontId="8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5" fillId="32" borderId="22" xfId="0" applyNumberFormat="1" applyFont="1" applyFill="1" applyBorder="1" applyAlignment="1">
      <alignment/>
    </xf>
    <xf numFmtId="3" fontId="9" fillId="32" borderId="23" xfId="0" applyNumberFormat="1" applyFont="1" applyFill="1" applyBorder="1" applyAlignment="1">
      <alignment horizontal="right" vertical="center"/>
    </xf>
    <xf numFmtId="3" fontId="9" fillId="32" borderId="24" xfId="0" applyNumberFormat="1" applyFont="1" applyFill="1" applyBorder="1" applyAlignment="1">
      <alignment horizontal="right" vertical="center"/>
    </xf>
    <xf numFmtId="3" fontId="5" fillId="32" borderId="25" xfId="0" applyNumberFormat="1" applyFont="1" applyFill="1" applyBorder="1" applyAlignment="1">
      <alignment vertical="center"/>
    </xf>
    <xf numFmtId="3" fontId="9" fillId="32" borderId="26" xfId="0" applyNumberFormat="1" applyFont="1" applyFill="1" applyBorder="1" applyAlignment="1">
      <alignment horizontal="right" vertical="center"/>
    </xf>
    <xf numFmtId="3" fontId="9" fillId="32" borderId="27" xfId="0" applyNumberFormat="1" applyFont="1" applyFill="1" applyBorder="1" applyAlignment="1">
      <alignment horizontal="right" vertical="center"/>
    </xf>
    <xf numFmtId="3" fontId="5" fillId="32" borderId="28" xfId="0" applyNumberFormat="1" applyFont="1" applyFill="1" applyBorder="1" applyAlignment="1">
      <alignment horizontal="right" vertical="center"/>
    </xf>
    <xf numFmtId="3" fontId="9" fillId="32" borderId="29" xfId="0" applyNumberFormat="1" applyFont="1" applyFill="1" applyBorder="1" applyAlignment="1">
      <alignment horizontal="right" vertical="center"/>
    </xf>
    <xf numFmtId="3" fontId="9" fillId="32" borderId="3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3" fillId="0" borderId="31" xfId="0" applyNumberFormat="1" applyFont="1" applyFill="1" applyBorder="1" applyAlignment="1" quotePrefix="1">
      <alignment horizontal="center" vertical="center" wrapText="1"/>
    </xf>
    <xf numFmtId="3" fontId="14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/>
    </xf>
    <xf numFmtId="0" fontId="10" fillId="0" borderId="31" xfId="0" applyFont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0" fontId="9" fillId="32" borderId="10" xfId="0" applyNumberFormat="1" applyFont="1" applyFill="1" applyBorder="1" applyAlignment="1">
      <alignment horizontal="left" vertical="center"/>
    </xf>
    <xf numFmtId="3" fontId="9" fillId="32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9" fillId="0" borderId="0" xfId="0" applyNumberFormat="1" applyFont="1" applyBorder="1" applyAlignment="1" quotePrefix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left"/>
    </xf>
    <xf numFmtId="3" fontId="11" fillId="0" borderId="2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wrapText="1"/>
    </xf>
    <xf numFmtId="4" fontId="9" fillId="0" borderId="0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7" fillId="0" borderId="11" xfId="0" applyNumberFormat="1" applyFont="1" applyBorder="1" applyAlignment="1" quotePrefix="1">
      <alignment horizontal="center" vertical="center" wrapText="1"/>
    </xf>
    <xf numFmtId="0" fontId="7" fillId="0" borderId="32" xfId="0" applyNumberFormat="1" applyFont="1" applyBorder="1" applyAlignment="1" quotePrefix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 quotePrefix="1">
      <alignment horizontal="center" vertical="center" wrapText="1"/>
    </xf>
    <xf numFmtId="3" fontId="7" fillId="0" borderId="32" xfId="0" applyNumberFormat="1" applyFont="1" applyBorder="1" applyAlignment="1" quotePrefix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0" fontId="13" fillId="0" borderId="10" xfId="0" applyNumberFormat="1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13" fillId="0" borderId="11" xfId="0" applyNumberFormat="1" applyFont="1" applyBorder="1" applyAlignment="1" quotePrefix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9" fillId="32" borderId="10" xfId="0" applyNumberFormat="1" applyFont="1" applyFill="1" applyBorder="1" applyAlignment="1" quotePrefix="1">
      <alignment horizontal="center" vertical="center"/>
    </xf>
    <xf numFmtId="3" fontId="7" fillId="0" borderId="10" xfId="0" applyNumberFormat="1" applyFont="1" applyBorder="1" applyAlignment="1" quotePrefix="1">
      <alignment horizontal="center" vertical="center" wrapText="1"/>
    </xf>
    <xf numFmtId="3" fontId="9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 quotePrefix="1">
      <alignment horizontal="center" vertical="center" wrapText="1"/>
    </xf>
    <xf numFmtId="3" fontId="9" fillId="32" borderId="19" xfId="0" applyNumberFormat="1" applyFont="1" applyFill="1" applyBorder="1" applyAlignment="1" quotePrefix="1">
      <alignment horizontal="center" vertical="center"/>
    </xf>
    <xf numFmtId="3" fontId="9" fillId="32" borderId="16" xfId="0" applyNumberFormat="1" applyFont="1" applyFill="1" applyBorder="1" applyAlignment="1" quotePrefix="1">
      <alignment horizontal="center" vertical="center"/>
    </xf>
    <xf numFmtId="3" fontId="5" fillId="32" borderId="33" xfId="0" applyNumberFormat="1" applyFont="1" applyFill="1" applyBorder="1" applyAlignment="1" quotePrefix="1">
      <alignment horizontal="center" vertical="center"/>
    </xf>
    <xf numFmtId="3" fontId="5" fillId="32" borderId="25" xfId="0" applyNumberFormat="1" applyFont="1" applyFill="1" applyBorder="1" applyAlignment="1" quotePrefix="1">
      <alignment horizontal="center" vertical="center"/>
    </xf>
    <xf numFmtId="3" fontId="5" fillId="32" borderId="34" xfId="0" applyNumberFormat="1" applyFont="1" applyFill="1" applyBorder="1" applyAlignment="1" quotePrefix="1">
      <alignment horizontal="center" vertical="center"/>
    </xf>
    <xf numFmtId="3" fontId="5" fillId="32" borderId="28" xfId="0" applyNumberFormat="1" applyFont="1" applyFill="1" applyBorder="1" applyAlignment="1" quotePrefix="1">
      <alignment horizontal="center" vertical="center"/>
    </xf>
    <xf numFmtId="49" fontId="9" fillId="32" borderId="19" xfId="0" applyNumberFormat="1" applyFont="1" applyFill="1" applyBorder="1" applyAlignment="1" quotePrefix="1">
      <alignment horizontal="left" vertical="center" wrapText="1"/>
    </xf>
    <xf numFmtId="49" fontId="9" fillId="32" borderId="16" xfId="0" applyNumberFormat="1" applyFont="1" applyFill="1" applyBorder="1" applyAlignment="1" quotePrefix="1">
      <alignment horizontal="left" vertical="center" wrapText="1"/>
    </xf>
    <xf numFmtId="3" fontId="64" fillId="0" borderId="0" xfId="0" applyNumberFormat="1" applyFont="1" applyAlignment="1">
      <alignment horizontal="center" vertical="center"/>
    </xf>
    <xf numFmtId="3" fontId="64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right" vertical="center"/>
    </xf>
    <xf numFmtId="3" fontId="5" fillId="32" borderId="35" xfId="0" applyNumberFormat="1" applyFont="1" applyFill="1" applyBorder="1" applyAlignment="1" quotePrefix="1">
      <alignment horizontal="center"/>
    </xf>
    <xf numFmtId="3" fontId="5" fillId="32" borderId="22" xfId="0" applyNumberFormat="1" applyFont="1" applyFill="1" applyBorder="1" applyAlignment="1" quotePrefix="1">
      <alignment horizontal="center"/>
    </xf>
    <xf numFmtId="3" fontId="7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9" fillId="32" borderId="36" xfId="0" applyNumberFormat="1" applyFont="1" applyFill="1" applyBorder="1" applyAlignment="1" quotePrefix="1">
      <alignment horizontal="center" vertical="center"/>
    </xf>
    <xf numFmtId="3" fontId="9" fillId="32" borderId="17" xfId="0" applyNumberFormat="1" applyFont="1" applyFill="1" applyBorder="1" applyAlignment="1" quotePrefix="1">
      <alignment horizontal="center" vertical="center"/>
    </xf>
    <xf numFmtId="3" fontId="65" fillId="0" borderId="0" xfId="0" applyNumberFormat="1" applyFont="1" applyAlignment="1" quotePrefix="1">
      <alignment horizontal="left" vertical="center" wrapText="1"/>
    </xf>
    <xf numFmtId="3" fontId="9" fillId="32" borderId="10" xfId="0" applyNumberFormat="1" applyFont="1" applyFill="1" applyBorder="1" applyAlignment="1" quotePrefix="1">
      <alignment horizontal="center" vertical="center"/>
    </xf>
    <xf numFmtId="49" fontId="9" fillId="32" borderId="10" xfId="0" applyNumberFormat="1" applyFont="1" applyFill="1" applyBorder="1" applyAlignment="1" quotePrefix="1">
      <alignment horizontal="left" vertical="center" wrapText="1"/>
    </xf>
    <xf numFmtId="3" fontId="6" fillId="34" borderId="0" xfId="0" applyNumberFormat="1" applyFont="1" applyFill="1" applyAlignment="1">
      <alignment horizontal="center" vertical="center"/>
    </xf>
    <xf numFmtId="49" fontId="9" fillId="32" borderId="10" xfId="0" applyNumberFormat="1" applyFont="1" applyFill="1" applyBorder="1" applyAlignment="1" quotePrefix="1">
      <alignment horizontal="left" vertical="center"/>
    </xf>
    <xf numFmtId="3" fontId="9" fillId="32" borderId="19" xfId="0" applyNumberFormat="1" applyFont="1" applyFill="1" applyBorder="1" applyAlignment="1" quotePrefix="1">
      <alignment horizontal="left" vertical="center"/>
    </xf>
    <xf numFmtId="3" fontId="9" fillId="32" borderId="16" xfId="0" applyNumberFormat="1" applyFont="1" applyFill="1" applyBorder="1" applyAlignment="1" quotePrefix="1">
      <alignment horizontal="left" vertical="center"/>
    </xf>
    <xf numFmtId="49" fontId="9" fillId="32" borderId="19" xfId="0" applyNumberFormat="1" applyFont="1" applyFill="1" applyBorder="1" applyAlignment="1" quotePrefix="1">
      <alignment horizontal="left" vertical="center"/>
    </xf>
    <xf numFmtId="49" fontId="9" fillId="32" borderId="16" xfId="0" applyNumberFormat="1" applyFont="1" applyFill="1" applyBorder="1" applyAlignment="1" quotePrefix="1">
      <alignment horizontal="left" vertical="center"/>
    </xf>
    <xf numFmtId="3" fontId="64" fillId="0" borderId="0" xfId="0" applyNumberFormat="1" applyFont="1" applyBorder="1" applyAlignment="1" quotePrefix="1">
      <alignment horizontal="center" vertical="center"/>
    </xf>
    <xf numFmtId="3" fontId="6" fillId="35" borderId="0" xfId="0" applyNumberFormat="1" applyFont="1" applyFill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5" fillId="32" borderId="10" xfId="0" applyNumberFormat="1" applyFont="1" applyFill="1" applyBorder="1" applyAlignment="1" quotePrefix="1">
      <alignment horizontal="center" vertical="center"/>
    </xf>
    <xf numFmtId="3" fontId="5" fillId="0" borderId="10" xfId="0" applyNumberFormat="1" applyFont="1" applyBorder="1" applyAlignment="1" quotePrefix="1">
      <alignment horizontal="center"/>
    </xf>
    <xf numFmtId="3" fontId="64" fillId="0" borderId="0" xfId="0" applyNumberFormat="1" applyFont="1" applyAlignment="1" quotePrefix="1">
      <alignment horizontal="center" vertical="center"/>
    </xf>
    <xf numFmtId="3" fontId="9" fillId="0" borderId="19" xfId="0" applyNumberFormat="1" applyFont="1" applyBorder="1" applyAlignment="1" quotePrefix="1">
      <alignment horizontal="center" vertical="center"/>
    </xf>
    <xf numFmtId="3" fontId="9" fillId="0" borderId="16" xfId="0" applyNumberFormat="1" applyFont="1" applyBorder="1" applyAlignment="1" quotePrefix="1">
      <alignment horizontal="center" vertical="center"/>
    </xf>
    <xf numFmtId="3" fontId="9" fillId="0" borderId="20" xfId="0" applyNumberFormat="1" applyFont="1" applyBorder="1" applyAlignment="1" quotePrefix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Lis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="85" zoomScaleNormal="85" zoomScalePageLayoutView="0" workbookViewId="0" topLeftCell="A94">
      <selection activeCell="B105" sqref="B105"/>
    </sheetView>
  </sheetViews>
  <sheetFormatPr defaultColWidth="9.140625" defaultRowHeight="12.75"/>
  <cols>
    <col min="1" max="1" width="11.57421875" style="3" customWidth="1"/>
    <col min="2" max="2" width="46.28125" style="3" customWidth="1"/>
    <col min="3" max="3" width="17.7109375" style="3" customWidth="1"/>
    <col min="4" max="7" width="17.7109375" style="12" customWidth="1"/>
    <col min="8" max="8" width="15.140625" style="3" customWidth="1"/>
    <col min="9" max="9" width="13.8515625" style="3" customWidth="1"/>
    <col min="10" max="15" width="15.140625" style="3" customWidth="1"/>
    <col min="16" max="16" width="16.7109375" style="3" hidden="1" customWidth="1"/>
    <col min="17" max="17" width="16.421875" style="3" hidden="1" customWidth="1"/>
    <col min="18" max="18" width="12.57421875" style="3" hidden="1" customWidth="1"/>
    <col min="19" max="19" width="15.140625" style="3" customWidth="1"/>
    <col min="20" max="16384" width="9.140625" style="3" customWidth="1"/>
  </cols>
  <sheetData>
    <row r="1" spans="1:10" ht="20.25">
      <c r="A1" s="237" t="s">
        <v>222</v>
      </c>
      <c r="B1" s="237"/>
      <c r="C1" s="237"/>
      <c r="D1" s="237"/>
      <c r="E1" s="237"/>
      <c r="F1" s="237"/>
      <c r="G1" s="237"/>
      <c r="H1" s="2"/>
      <c r="I1" s="2"/>
      <c r="J1" s="2"/>
    </row>
    <row r="2" spans="1:10" ht="20.25">
      <c r="A2" s="249" t="s">
        <v>124</v>
      </c>
      <c r="B2" s="249"/>
      <c r="C2" s="249"/>
      <c r="D2" s="249"/>
      <c r="E2" s="249"/>
      <c r="F2" s="249"/>
      <c r="G2" s="249"/>
      <c r="H2" s="249"/>
      <c r="I2" s="2"/>
      <c r="J2" s="2"/>
    </row>
    <row r="4" spans="1:7" ht="20.25">
      <c r="A4" s="238" t="s">
        <v>28</v>
      </c>
      <c r="B4" s="238"/>
      <c r="C4" s="238"/>
      <c r="D4" s="238"/>
      <c r="E4" s="238"/>
      <c r="F4" s="238"/>
      <c r="G4" s="238"/>
    </row>
    <row r="5" spans="1:7" s="5" customFormat="1" ht="15">
      <c r="A5" s="4"/>
      <c r="D5" s="6"/>
      <c r="E5" s="6"/>
      <c r="F5" s="6"/>
      <c r="G5" s="6"/>
    </row>
    <row r="6" spans="1:8" ht="15.75" customHeight="1">
      <c r="A6" s="239" t="s">
        <v>29</v>
      </c>
      <c r="B6" s="241" t="s">
        <v>3</v>
      </c>
      <c r="C6" s="241" t="s">
        <v>213</v>
      </c>
      <c r="D6" s="243" t="s">
        <v>217</v>
      </c>
      <c r="E6" s="243" t="s">
        <v>218</v>
      </c>
      <c r="F6" s="243" t="s">
        <v>219</v>
      </c>
      <c r="G6" s="243" t="s">
        <v>74</v>
      </c>
      <c r="H6" s="243" t="s">
        <v>74</v>
      </c>
    </row>
    <row r="7" spans="1:8" ht="31.5" customHeight="1">
      <c r="A7" s="240"/>
      <c r="B7" s="242"/>
      <c r="C7" s="242"/>
      <c r="D7" s="244"/>
      <c r="E7" s="244"/>
      <c r="F7" s="244"/>
      <c r="G7" s="244"/>
      <c r="H7" s="244"/>
    </row>
    <row r="8" spans="1:8" s="47" customFormat="1" ht="12">
      <c r="A8" s="246">
        <v>1</v>
      </c>
      <c r="B8" s="246"/>
      <c r="C8" s="45">
        <v>2</v>
      </c>
      <c r="D8" s="46">
        <v>3</v>
      </c>
      <c r="E8" s="46">
        <v>4</v>
      </c>
      <c r="F8" s="46">
        <v>5</v>
      </c>
      <c r="G8" s="46" t="s">
        <v>75</v>
      </c>
      <c r="H8" s="46" t="s">
        <v>76</v>
      </c>
    </row>
    <row r="9" spans="1:8" s="47" customFormat="1" ht="15">
      <c r="A9" s="216">
        <v>68</v>
      </c>
      <c r="B9" s="127" t="s">
        <v>206</v>
      </c>
      <c r="C9" s="75">
        <f>C10</f>
        <v>0</v>
      </c>
      <c r="D9" s="75">
        <f>D10</f>
        <v>0</v>
      </c>
      <c r="E9" s="75">
        <f>E10</f>
        <v>12000</v>
      </c>
      <c r="F9" s="75">
        <f>F10</f>
        <v>12000</v>
      </c>
      <c r="G9" s="75" t="e">
        <f>F9/C9*100</f>
        <v>#DIV/0!</v>
      </c>
      <c r="H9" s="75">
        <f>F9/E9*100</f>
        <v>100</v>
      </c>
    </row>
    <row r="10" spans="1:8" s="47" customFormat="1" ht="15">
      <c r="A10" s="217">
        <v>683</v>
      </c>
      <c r="B10" s="101" t="s">
        <v>201</v>
      </c>
      <c r="C10" s="102">
        <v>0</v>
      </c>
      <c r="D10" s="155">
        <v>0</v>
      </c>
      <c r="E10" s="155">
        <v>12000</v>
      </c>
      <c r="F10" s="103">
        <v>12000</v>
      </c>
      <c r="G10" s="8" t="e">
        <f>F10/C10*100</f>
        <v>#DIV/0!</v>
      </c>
      <c r="H10" s="8">
        <f>F10/E10*100</f>
        <v>100</v>
      </c>
    </row>
    <row r="11" spans="1:8" ht="30">
      <c r="A11" s="216">
        <v>67</v>
      </c>
      <c r="B11" s="127" t="s">
        <v>37</v>
      </c>
      <c r="C11" s="75">
        <f>SUM(C12:C13)</f>
        <v>1343972.52</v>
      </c>
      <c r="D11" s="75">
        <f>SUM(D12:D13)</f>
        <v>1148097</v>
      </c>
      <c r="E11" s="75">
        <f>SUM(E12:E13)</f>
        <v>1180156</v>
      </c>
      <c r="F11" s="75">
        <f>SUM(F12:F13)</f>
        <v>1164216.04</v>
      </c>
      <c r="G11" s="75">
        <f>F11/C11*100</f>
        <v>86.62498843354327</v>
      </c>
      <c r="H11" s="75">
        <f>F11/E11*100</f>
        <v>98.6493344947617</v>
      </c>
    </row>
    <row r="12" spans="1:8" ht="30">
      <c r="A12" s="217">
        <v>6711</v>
      </c>
      <c r="B12" s="101" t="s">
        <v>38</v>
      </c>
      <c r="C12" s="102">
        <v>1271747.52</v>
      </c>
      <c r="D12" s="103">
        <v>1148097</v>
      </c>
      <c r="E12" s="155">
        <v>1179156</v>
      </c>
      <c r="F12" s="103">
        <v>1163216.04</v>
      </c>
      <c r="G12" s="8">
        <f aca="true" t="shared" si="0" ref="G12:G28">F12/C12*100</f>
        <v>91.46595701637382</v>
      </c>
      <c r="H12" s="8">
        <f aca="true" t="shared" si="1" ref="H12:H28">F12/E12*100</f>
        <v>98.64818904368889</v>
      </c>
    </row>
    <row r="13" spans="1:10" ht="30">
      <c r="A13" s="217">
        <v>6712</v>
      </c>
      <c r="B13" s="101" t="s">
        <v>39</v>
      </c>
      <c r="C13" s="102">
        <v>72225</v>
      </c>
      <c r="D13" s="103">
        <v>0</v>
      </c>
      <c r="E13" s="155">
        <v>1000</v>
      </c>
      <c r="F13" s="103">
        <v>1000</v>
      </c>
      <c r="G13" s="8">
        <f t="shared" si="0"/>
        <v>1.3845621322256836</v>
      </c>
      <c r="H13" s="8">
        <f t="shared" si="1"/>
        <v>100</v>
      </c>
      <c r="I13" s="1"/>
      <c r="J13" s="7"/>
    </row>
    <row r="14" spans="1:8" ht="30">
      <c r="A14" s="216">
        <v>66</v>
      </c>
      <c r="B14" s="127" t="s">
        <v>44</v>
      </c>
      <c r="C14" s="75">
        <f>SUM(C15:C16)</f>
        <v>47464.25</v>
      </c>
      <c r="D14" s="75">
        <f>SUM(D15:D16)</f>
        <v>35113</v>
      </c>
      <c r="E14" s="75">
        <f>SUM(E15:E16)</f>
        <v>89200</v>
      </c>
      <c r="F14" s="75">
        <f>SUM(F15:F16)</f>
        <v>117601.45999999999</v>
      </c>
      <c r="G14" s="75">
        <f t="shared" si="0"/>
        <v>247.76849944958573</v>
      </c>
      <c r="H14" s="75">
        <f t="shared" si="1"/>
        <v>131.84020179372195</v>
      </c>
    </row>
    <row r="15" spans="1:8" ht="30">
      <c r="A15" s="217">
        <v>661</v>
      </c>
      <c r="B15" s="101" t="s">
        <v>43</v>
      </c>
      <c r="C15" s="102">
        <v>36833</v>
      </c>
      <c r="D15" s="103">
        <v>35113</v>
      </c>
      <c r="E15" s="103">
        <v>54786</v>
      </c>
      <c r="F15" s="103">
        <v>63891.06</v>
      </c>
      <c r="G15" s="8">
        <f t="shared" si="0"/>
        <v>173.461461189694</v>
      </c>
      <c r="H15" s="8">
        <f t="shared" si="1"/>
        <v>116.61931880407404</v>
      </c>
    </row>
    <row r="16" spans="1:8" ht="15">
      <c r="A16" s="217">
        <v>663</v>
      </c>
      <c r="B16" s="101" t="s">
        <v>131</v>
      </c>
      <c r="C16" s="102">
        <v>10631.25</v>
      </c>
      <c r="D16" s="103">
        <v>0</v>
      </c>
      <c r="E16" s="103">
        <v>34414</v>
      </c>
      <c r="F16" s="103">
        <v>53710.4</v>
      </c>
      <c r="G16" s="8">
        <f t="shared" si="0"/>
        <v>505.2124632569077</v>
      </c>
      <c r="H16" s="8">
        <f t="shared" si="1"/>
        <v>156.07136630441101</v>
      </c>
    </row>
    <row r="17" spans="1:17" s="13" customFormat="1" ht="15">
      <c r="A17" s="218">
        <v>652</v>
      </c>
      <c r="B17" s="98" t="s">
        <v>49</v>
      </c>
      <c r="C17" s="99">
        <f>SUM(C18:C21)</f>
        <v>564933.82</v>
      </c>
      <c r="D17" s="99">
        <f>SUM(D18:D21)</f>
        <v>622925</v>
      </c>
      <c r="E17" s="99">
        <f>SUM(E18:E21)</f>
        <v>520135.93</v>
      </c>
      <c r="F17" s="99">
        <f>SUM(F18:F21)</f>
        <v>488353.64</v>
      </c>
      <c r="G17" s="99">
        <f t="shared" si="0"/>
        <v>86.44439803586198</v>
      </c>
      <c r="H17" s="99">
        <f t="shared" si="1"/>
        <v>93.88961843108974</v>
      </c>
      <c r="I17" s="56"/>
      <c r="J17" s="56"/>
      <c r="K17" s="56"/>
      <c r="L17" s="56"/>
      <c r="M17" s="42"/>
      <c r="N17" s="43"/>
      <c r="O17" s="43"/>
      <c r="P17" s="14"/>
      <c r="Q17" s="14"/>
    </row>
    <row r="18" spans="1:17" s="17" customFormat="1" ht="30">
      <c r="A18" s="217">
        <v>65264</v>
      </c>
      <c r="B18" s="101" t="s">
        <v>50</v>
      </c>
      <c r="C18" s="219">
        <v>552048.6</v>
      </c>
      <c r="D18" s="103">
        <v>601955</v>
      </c>
      <c r="E18" s="103">
        <v>490997</v>
      </c>
      <c r="F18" s="155">
        <v>459213.07</v>
      </c>
      <c r="G18" s="8">
        <f t="shared" si="0"/>
        <v>83.18344979047136</v>
      </c>
      <c r="H18" s="8">
        <f t="shared" si="1"/>
        <v>93.52665494901191</v>
      </c>
      <c r="I18" s="10"/>
      <c r="J18" s="10"/>
      <c r="K18" s="10"/>
      <c r="L18" s="10"/>
      <c r="M18" s="15"/>
      <c r="N18" s="15"/>
      <c r="O18" s="10"/>
      <c r="P18" s="16"/>
      <c r="Q18" s="16"/>
    </row>
    <row r="19" spans="1:17" s="17" customFormat="1" ht="30">
      <c r="A19" s="217">
        <v>65267</v>
      </c>
      <c r="B19" s="101" t="s">
        <v>191</v>
      </c>
      <c r="C19" s="219"/>
      <c r="D19" s="103"/>
      <c r="E19" s="103"/>
      <c r="F19" s="155"/>
      <c r="G19" s="8" t="e">
        <f>F19/C19*100</f>
        <v>#DIV/0!</v>
      </c>
      <c r="H19" s="8" t="e">
        <f>F19/E19*100</f>
        <v>#DIV/0!</v>
      </c>
      <c r="I19" s="10"/>
      <c r="J19" s="10"/>
      <c r="K19" s="10"/>
      <c r="L19" s="10"/>
      <c r="M19" s="15"/>
      <c r="N19" s="15"/>
      <c r="O19" s="10"/>
      <c r="P19" s="16"/>
      <c r="Q19" s="16"/>
    </row>
    <row r="20" spans="1:17" s="17" customFormat="1" ht="15">
      <c r="A20" s="217">
        <v>65268</v>
      </c>
      <c r="B20" s="159" t="s">
        <v>190</v>
      </c>
      <c r="C20" s="219">
        <v>4050</v>
      </c>
      <c r="D20" s="103">
        <v>14470</v>
      </c>
      <c r="E20" s="103">
        <v>22476.93</v>
      </c>
      <c r="F20" s="155">
        <v>22226.93</v>
      </c>
      <c r="G20" s="8">
        <f>F20/C20*100</f>
        <v>548.8130864197532</v>
      </c>
      <c r="H20" s="8">
        <f>F20/E20*100</f>
        <v>98.88774846031019</v>
      </c>
      <c r="I20" s="10"/>
      <c r="J20" s="10"/>
      <c r="K20" s="10"/>
      <c r="L20" s="10"/>
      <c r="M20" s="15"/>
      <c r="N20" s="15"/>
      <c r="O20" s="10"/>
      <c r="P20" s="16"/>
      <c r="Q20" s="16"/>
    </row>
    <row r="21" spans="1:17" s="17" customFormat="1" ht="30">
      <c r="A21" s="217">
        <v>65269</v>
      </c>
      <c r="B21" s="101" t="s">
        <v>130</v>
      </c>
      <c r="C21" s="219">
        <v>8835.22</v>
      </c>
      <c r="D21" s="103">
        <v>6500</v>
      </c>
      <c r="E21" s="103">
        <v>6662</v>
      </c>
      <c r="F21" s="155">
        <v>6913.64</v>
      </c>
      <c r="G21" s="8">
        <f t="shared" si="0"/>
        <v>78.25090942840134</v>
      </c>
      <c r="H21" s="8">
        <f t="shared" si="1"/>
        <v>103.7772440708496</v>
      </c>
      <c r="I21" s="10"/>
      <c r="J21" s="10"/>
      <c r="K21" s="10"/>
      <c r="L21" s="10"/>
      <c r="M21" s="15"/>
      <c r="N21" s="15"/>
      <c r="O21" s="10"/>
      <c r="P21" s="16"/>
      <c r="Q21" s="16"/>
    </row>
    <row r="22" spans="1:17" s="17" customFormat="1" ht="15">
      <c r="A22" s="216">
        <v>64</v>
      </c>
      <c r="B22" s="127" t="s">
        <v>192</v>
      </c>
      <c r="C22" s="75">
        <f>C23</f>
        <v>43.97</v>
      </c>
      <c r="D22" s="75">
        <f>D23</f>
        <v>80</v>
      </c>
      <c r="E22" s="75">
        <f>E23</f>
        <v>40</v>
      </c>
      <c r="F22" s="75">
        <f>F23</f>
        <v>42.1</v>
      </c>
      <c r="G22" s="75">
        <f>F22/C22*100</f>
        <v>95.74710029565614</v>
      </c>
      <c r="H22" s="75">
        <f>F22/E22*100</f>
        <v>105.25</v>
      </c>
      <c r="I22" s="10"/>
      <c r="J22" s="10"/>
      <c r="K22" s="10"/>
      <c r="L22" s="10"/>
      <c r="M22" s="15"/>
      <c r="N22" s="15"/>
      <c r="O22" s="10"/>
      <c r="P22" s="16"/>
      <c r="Q22" s="16"/>
    </row>
    <row r="23" spans="1:17" s="17" customFormat="1" ht="15">
      <c r="A23" s="217" t="s">
        <v>193</v>
      </c>
      <c r="B23" s="101" t="s">
        <v>194</v>
      </c>
      <c r="C23" s="102">
        <v>43.97</v>
      </c>
      <c r="D23" s="155">
        <v>80</v>
      </c>
      <c r="E23" s="155">
        <v>40</v>
      </c>
      <c r="F23" s="103">
        <v>42.1</v>
      </c>
      <c r="G23" s="8">
        <f>F23/C23*100</f>
        <v>95.74710029565614</v>
      </c>
      <c r="H23" s="8">
        <f>F23/E23*100</f>
        <v>105.25</v>
      </c>
      <c r="I23" s="10"/>
      <c r="J23" s="10"/>
      <c r="K23" s="10"/>
      <c r="L23" s="10"/>
      <c r="M23" s="15"/>
      <c r="N23" s="15"/>
      <c r="O23" s="10"/>
      <c r="P23" s="16"/>
      <c r="Q23" s="16"/>
    </row>
    <row r="24" spans="1:8" ht="30">
      <c r="A24" s="216">
        <v>63</v>
      </c>
      <c r="B24" s="127" t="s">
        <v>34</v>
      </c>
      <c r="C24" s="75">
        <f>SUM(C25:C27)</f>
        <v>11348256.95</v>
      </c>
      <c r="D24" s="75">
        <f>SUM(D25:D27)</f>
        <v>11335000</v>
      </c>
      <c r="E24" s="75">
        <f>SUM(E25:E27)</f>
        <v>12377635</v>
      </c>
      <c r="F24" s="75">
        <f>SUM(F25:F27)</f>
        <v>12241659.57</v>
      </c>
      <c r="G24" s="75">
        <f t="shared" si="0"/>
        <v>107.8725977384571</v>
      </c>
      <c r="H24" s="75">
        <f t="shared" si="1"/>
        <v>98.90144256152327</v>
      </c>
    </row>
    <row r="25" spans="1:8" ht="15.75" customHeight="1">
      <c r="A25" s="217">
        <v>633</v>
      </c>
      <c r="B25" s="101" t="s">
        <v>133</v>
      </c>
      <c r="C25" s="102"/>
      <c r="D25" s="103">
        <v>0</v>
      </c>
      <c r="E25" s="103">
        <v>0</v>
      </c>
      <c r="F25" s="103">
        <v>0</v>
      </c>
      <c r="G25" s="8" t="e">
        <f t="shared" si="0"/>
        <v>#DIV/0!</v>
      </c>
      <c r="H25" s="8" t="e">
        <f t="shared" si="1"/>
        <v>#DIV/0!</v>
      </c>
    </row>
    <row r="26" spans="1:8" ht="30">
      <c r="A26" s="217">
        <v>636</v>
      </c>
      <c r="B26" s="101" t="s">
        <v>54</v>
      </c>
      <c r="C26" s="102">
        <v>11348256.95</v>
      </c>
      <c r="D26" s="103">
        <v>11335000</v>
      </c>
      <c r="E26" s="155">
        <v>12377635</v>
      </c>
      <c r="F26" s="103">
        <v>12241659.57</v>
      </c>
      <c r="G26" s="8">
        <f t="shared" si="0"/>
        <v>107.8725977384571</v>
      </c>
      <c r="H26" s="8">
        <f t="shared" si="1"/>
        <v>98.90144256152327</v>
      </c>
    </row>
    <row r="27" spans="1:8" ht="30">
      <c r="A27" s="217">
        <v>638</v>
      </c>
      <c r="B27" s="101" t="s">
        <v>132</v>
      </c>
      <c r="C27" s="102"/>
      <c r="D27" s="103"/>
      <c r="E27" s="155"/>
      <c r="F27" s="103"/>
      <c r="G27" s="8" t="e">
        <f t="shared" si="0"/>
        <v>#DIV/0!</v>
      </c>
      <c r="H27" s="8" t="e">
        <f t="shared" si="1"/>
        <v>#DIV/0!</v>
      </c>
    </row>
    <row r="28" spans="1:8" s="39" customFormat="1" ht="19.5">
      <c r="A28" s="245" t="s">
        <v>119</v>
      </c>
      <c r="B28" s="245"/>
      <c r="C28" s="59">
        <f>SUM(C9,C11,C14,C17,C22,C24)</f>
        <v>13304671.51</v>
      </c>
      <c r="D28" s="59">
        <f>SUM(D9,D11,D14,D17,D22,D24)</f>
        <v>13141215</v>
      </c>
      <c r="E28" s="59">
        <f>SUM(E9,E11,E14,E17,E22,E24)</f>
        <v>14179166.93</v>
      </c>
      <c r="F28" s="59">
        <f>SUM(F9,F11,F14,F17,F22,F24)</f>
        <v>14023872.81</v>
      </c>
      <c r="G28" s="8">
        <f t="shared" si="0"/>
        <v>105.40562989066989</v>
      </c>
      <c r="H28" s="8">
        <f t="shared" si="1"/>
        <v>98.90477260923257</v>
      </c>
    </row>
    <row r="29" spans="1:8" ht="15">
      <c r="A29" s="9"/>
      <c r="B29" s="9"/>
      <c r="C29" s="9"/>
      <c r="D29" s="58"/>
      <c r="E29" s="58"/>
      <c r="F29" s="58"/>
      <c r="G29" s="10"/>
      <c r="H29" s="10"/>
    </row>
    <row r="30" spans="4:6" ht="14.25" customHeight="1">
      <c r="D30" s="3"/>
      <c r="E30" s="3"/>
      <c r="F30" s="3"/>
    </row>
    <row r="31" spans="1:12" s="64" customFormat="1" ht="28.5" customHeight="1">
      <c r="A31" s="238" t="s">
        <v>27</v>
      </c>
      <c r="B31" s="238"/>
      <c r="C31" s="238"/>
      <c r="D31" s="238"/>
      <c r="E31" s="238"/>
      <c r="F31" s="238"/>
      <c r="G31" s="238"/>
      <c r="H31" s="61"/>
      <c r="L31" s="3"/>
    </row>
    <row r="32" spans="1:12" s="64" customFormat="1" ht="15" customHeight="1">
      <c r="A32" s="239" t="s">
        <v>77</v>
      </c>
      <c r="B32" s="241" t="s">
        <v>3</v>
      </c>
      <c r="C32" s="241" t="s">
        <v>213</v>
      </c>
      <c r="D32" s="243" t="s">
        <v>217</v>
      </c>
      <c r="E32" s="243" t="s">
        <v>218</v>
      </c>
      <c r="F32" s="243" t="s">
        <v>219</v>
      </c>
      <c r="G32" s="243" t="s">
        <v>74</v>
      </c>
      <c r="H32" s="243" t="s">
        <v>74</v>
      </c>
      <c r="L32" s="3"/>
    </row>
    <row r="33" spans="1:12" s="64" customFormat="1" ht="33.75" customHeight="1">
      <c r="A33" s="240"/>
      <c r="B33" s="242"/>
      <c r="C33" s="242"/>
      <c r="D33" s="244"/>
      <c r="E33" s="244"/>
      <c r="F33" s="244"/>
      <c r="G33" s="244"/>
      <c r="H33" s="244"/>
      <c r="L33" s="3"/>
    </row>
    <row r="34" spans="1:12" s="64" customFormat="1" ht="15" customHeight="1">
      <c r="A34" s="250">
        <v>1</v>
      </c>
      <c r="B34" s="250"/>
      <c r="C34" s="62">
        <v>2</v>
      </c>
      <c r="D34" s="63">
        <v>3</v>
      </c>
      <c r="E34" s="63">
        <v>4</v>
      </c>
      <c r="F34" s="63">
        <v>5</v>
      </c>
      <c r="G34" s="63" t="s">
        <v>75</v>
      </c>
      <c r="H34" s="63" t="s">
        <v>76</v>
      </c>
      <c r="L34" s="3"/>
    </row>
    <row r="35" spans="1:12" s="65" customFormat="1" ht="15" customHeight="1">
      <c r="A35" s="220">
        <v>31</v>
      </c>
      <c r="B35" s="221" t="s">
        <v>7</v>
      </c>
      <c r="C35" s="149">
        <f>SUM(C36,C40,C42)</f>
        <v>11201891.879999999</v>
      </c>
      <c r="D35" s="149">
        <f>SUM(D36,D40,D42)</f>
        <v>11255948.28</v>
      </c>
      <c r="E35" s="149">
        <f>SUM(E36,E40,E42)</f>
        <v>12027763.759999998</v>
      </c>
      <c r="F35" s="149">
        <f>SUM(F36,F40,F42)</f>
        <v>11912146.25</v>
      </c>
      <c r="G35" s="75">
        <f aca="true" t="shared" si="2" ref="G35:G75">F35/C35*100</f>
        <v>106.34048585371636</v>
      </c>
      <c r="H35" s="75">
        <f aca="true" t="shared" si="3" ref="H35:H102">F35/E35*100</f>
        <v>99.03874475499344</v>
      </c>
      <c r="L35" s="3"/>
    </row>
    <row r="36" spans="1:12" s="65" customFormat="1" ht="15" customHeight="1">
      <c r="A36" s="121">
        <v>311</v>
      </c>
      <c r="B36" s="122" t="s">
        <v>8</v>
      </c>
      <c r="C36" s="123">
        <f>SUM(C37:C39)</f>
        <v>9231534.379999999</v>
      </c>
      <c r="D36" s="123">
        <f>SUM(D37:D39)</f>
        <v>9264162.5</v>
      </c>
      <c r="E36" s="123">
        <f>SUM(E37:E39)</f>
        <v>9967762.93</v>
      </c>
      <c r="F36" s="123">
        <f>SUM(F37:F39)</f>
        <v>9856274.38</v>
      </c>
      <c r="G36" s="99">
        <f t="shared" si="2"/>
        <v>106.76745570436799</v>
      </c>
      <c r="H36" s="99">
        <f t="shared" si="3"/>
        <v>98.88150881212823</v>
      </c>
      <c r="L36" s="3"/>
    </row>
    <row r="37" spans="1:12" s="64" customFormat="1" ht="15" customHeight="1">
      <c r="A37" s="124">
        <v>3111</v>
      </c>
      <c r="B37" s="101" t="s">
        <v>83</v>
      </c>
      <c r="C37" s="109">
        <v>8824734.43</v>
      </c>
      <c r="D37" s="109">
        <v>8919077.5</v>
      </c>
      <c r="E37" s="109">
        <v>9275054.93</v>
      </c>
      <c r="F37" s="109">
        <v>9297730.66</v>
      </c>
      <c r="G37" s="8">
        <f t="shared" si="2"/>
        <v>105.3598919463461</v>
      </c>
      <c r="H37" s="8">
        <f t="shared" si="3"/>
        <v>100.24448081624462</v>
      </c>
      <c r="L37" s="3"/>
    </row>
    <row r="38" spans="1:12" s="64" customFormat="1" ht="15" customHeight="1">
      <c r="A38" s="124">
        <v>3113</v>
      </c>
      <c r="B38" s="159" t="s">
        <v>184</v>
      </c>
      <c r="C38" s="109">
        <v>235960.26</v>
      </c>
      <c r="D38" s="109">
        <v>190085</v>
      </c>
      <c r="E38" s="109">
        <v>497708</v>
      </c>
      <c r="F38" s="109">
        <v>361713.76</v>
      </c>
      <c r="G38" s="8">
        <f>F38/C38*100</f>
        <v>153.29435558343596</v>
      </c>
      <c r="H38" s="8">
        <f>F38/E38*100</f>
        <v>72.6758983178892</v>
      </c>
      <c r="L38" s="3"/>
    </row>
    <row r="39" spans="1:12" s="64" customFormat="1" ht="15" customHeight="1">
      <c r="A39" s="124">
        <v>3114</v>
      </c>
      <c r="B39" s="159" t="s">
        <v>185</v>
      </c>
      <c r="C39" s="109">
        <v>170839.69</v>
      </c>
      <c r="D39" s="109">
        <v>155000</v>
      </c>
      <c r="E39" s="109">
        <v>195000</v>
      </c>
      <c r="F39" s="109">
        <v>196829.96</v>
      </c>
      <c r="G39" s="8">
        <f>F39/C39*100</f>
        <v>115.21325050402513</v>
      </c>
      <c r="H39" s="8">
        <f>F39/E39*100</f>
        <v>100.93844102564103</v>
      </c>
      <c r="L39" s="3"/>
    </row>
    <row r="40" spans="1:12" s="65" customFormat="1" ht="15">
      <c r="A40" s="121">
        <v>312</v>
      </c>
      <c r="B40" s="122" t="s">
        <v>9</v>
      </c>
      <c r="C40" s="123">
        <f>SUM(C41)</f>
        <v>475037.47</v>
      </c>
      <c r="D40" s="123">
        <f>SUM(D41)</f>
        <v>476700</v>
      </c>
      <c r="E40" s="123">
        <f>SUM(E41)</f>
        <v>449136.54</v>
      </c>
      <c r="F40" s="123">
        <f>SUM(F41)</f>
        <v>485476.26</v>
      </c>
      <c r="G40" s="99">
        <f t="shared" si="2"/>
        <v>102.19746665457781</v>
      </c>
      <c r="H40" s="99">
        <f t="shared" si="3"/>
        <v>108.09101837939974</v>
      </c>
      <c r="L40" s="3"/>
    </row>
    <row r="41" spans="1:12" s="64" customFormat="1" ht="15">
      <c r="A41" s="124" t="s">
        <v>94</v>
      </c>
      <c r="B41" s="125" t="s">
        <v>9</v>
      </c>
      <c r="C41" s="109">
        <v>475037.47</v>
      </c>
      <c r="D41" s="109">
        <v>476700</v>
      </c>
      <c r="E41" s="109">
        <v>449136.54</v>
      </c>
      <c r="F41" s="109">
        <v>485476.26</v>
      </c>
      <c r="G41" s="8">
        <f t="shared" si="2"/>
        <v>102.19746665457781</v>
      </c>
      <c r="H41" s="8">
        <f t="shared" si="3"/>
        <v>108.09101837939974</v>
      </c>
      <c r="L41" s="3"/>
    </row>
    <row r="42" spans="1:12" s="65" customFormat="1" ht="15">
      <c r="A42" s="121">
        <v>313</v>
      </c>
      <c r="B42" s="122" t="s">
        <v>10</v>
      </c>
      <c r="C42" s="123">
        <f>SUM(C43:C44)</f>
        <v>1495320.03</v>
      </c>
      <c r="D42" s="123">
        <f>SUM(D43:D44)</f>
        <v>1515085.78</v>
      </c>
      <c r="E42" s="123">
        <f>SUM(E43:E44)</f>
        <v>1610864.29</v>
      </c>
      <c r="F42" s="123">
        <f>SUM(F43:F44)</f>
        <v>1570395.6099999999</v>
      </c>
      <c r="G42" s="99">
        <f t="shared" si="2"/>
        <v>105.02070316011213</v>
      </c>
      <c r="H42" s="99">
        <f t="shared" si="3"/>
        <v>97.48776602403917</v>
      </c>
      <c r="L42" s="3"/>
    </row>
    <row r="43" spans="1:12" s="64" customFormat="1" ht="15">
      <c r="A43" s="124">
        <v>3132</v>
      </c>
      <c r="B43" s="125" t="s">
        <v>84</v>
      </c>
      <c r="C43" s="109">
        <v>1495320.03</v>
      </c>
      <c r="D43" s="109">
        <v>1515085.78</v>
      </c>
      <c r="E43" s="109">
        <v>1610864.29</v>
      </c>
      <c r="F43" s="109">
        <v>1569409.88</v>
      </c>
      <c r="G43" s="8">
        <f t="shared" si="2"/>
        <v>104.95478215455991</v>
      </c>
      <c r="H43" s="8">
        <f t="shared" si="3"/>
        <v>97.42657340799329</v>
      </c>
      <c r="L43" s="3"/>
    </row>
    <row r="44" spans="1:12" s="64" customFormat="1" ht="30">
      <c r="A44" s="124">
        <v>3133</v>
      </c>
      <c r="B44" s="125" t="s">
        <v>85</v>
      </c>
      <c r="C44" s="109">
        <v>0</v>
      </c>
      <c r="D44" s="109">
        <v>0</v>
      </c>
      <c r="E44" s="109">
        <v>0</v>
      </c>
      <c r="F44" s="109">
        <v>985.73</v>
      </c>
      <c r="G44" s="8" t="e">
        <f t="shared" si="2"/>
        <v>#DIV/0!</v>
      </c>
      <c r="H44" s="8" t="e">
        <f t="shared" si="3"/>
        <v>#DIV/0!</v>
      </c>
      <c r="L44" s="3"/>
    </row>
    <row r="45" spans="1:8" s="65" customFormat="1" ht="15">
      <c r="A45" s="220">
        <v>32</v>
      </c>
      <c r="B45" s="221" t="s">
        <v>11</v>
      </c>
      <c r="C45" s="149">
        <f>SUM(C46,C51,C58,C68,C70)</f>
        <v>1774302.57</v>
      </c>
      <c r="D45" s="149">
        <f>SUM(D46,D51,D58,D68,D70)</f>
        <v>1626555</v>
      </c>
      <c r="E45" s="149">
        <f>SUM(E46,E51,E58,E68,E70)</f>
        <v>1759106.76</v>
      </c>
      <c r="F45" s="149">
        <f>SUM(F46,F51,F58,F68,F70)</f>
        <v>1661626.92</v>
      </c>
      <c r="G45" s="75">
        <f t="shared" si="2"/>
        <v>93.64958086038278</v>
      </c>
      <c r="H45" s="75">
        <f t="shared" si="3"/>
        <v>94.45856032069366</v>
      </c>
    </row>
    <row r="46" spans="1:8" s="65" customFormat="1" ht="15">
      <c r="A46" s="121">
        <v>321</v>
      </c>
      <c r="B46" s="122" t="s">
        <v>12</v>
      </c>
      <c r="C46" s="123">
        <f>SUM(C47,C48,C49,C50)</f>
        <v>235756.97</v>
      </c>
      <c r="D46" s="123">
        <f>SUM(D47,D48,D49,D50)</f>
        <v>222440</v>
      </c>
      <c r="E46" s="123">
        <f>SUM(E47,E48,E49,E50)</f>
        <v>286429.49000000005</v>
      </c>
      <c r="F46" s="123">
        <f>SUM(F47,F48,F49,F50)</f>
        <v>265094.95</v>
      </c>
      <c r="G46" s="99">
        <f t="shared" si="2"/>
        <v>112.44416230832964</v>
      </c>
      <c r="H46" s="99">
        <f t="shared" si="3"/>
        <v>92.55155605660576</v>
      </c>
    </row>
    <row r="47" spans="1:8" s="64" customFormat="1" ht="15">
      <c r="A47" s="124" t="s">
        <v>86</v>
      </c>
      <c r="B47" s="125" t="s">
        <v>87</v>
      </c>
      <c r="C47" s="109">
        <v>29829</v>
      </c>
      <c r="D47" s="109">
        <v>27900</v>
      </c>
      <c r="E47" s="109">
        <v>58598</v>
      </c>
      <c r="F47" s="109">
        <v>68034.98</v>
      </c>
      <c r="G47" s="8">
        <f t="shared" si="2"/>
        <v>228.08334171443897</v>
      </c>
      <c r="H47" s="8">
        <f t="shared" si="3"/>
        <v>116.1046110788764</v>
      </c>
    </row>
    <row r="48" spans="1:8" s="64" customFormat="1" ht="30">
      <c r="A48" s="124" t="s">
        <v>88</v>
      </c>
      <c r="B48" s="125" t="s">
        <v>13</v>
      </c>
      <c r="C48" s="109">
        <v>189547.97</v>
      </c>
      <c r="D48" s="109">
        <v>185740</v>
      </c>
      <c r="E48" s="109">
        <v>217372.4</v>
      </c>
      <c r="F48" s="109">
        <v>190070.97</v>
      </c>
      <c r="G48" s="8">
        <f t="shared" si="2"/>
        <v>100.27591959966651</v>
      </c>
      <c r="H48" s="8">
        <f t="shared" si="3"/>
        <v>87.44025000414037</v>
      </c>
    </row>
    <row r="49" spans="1:8" s="64" customFormat="1" ht="15">
      <c r="A49" s="124">
        <v>3213</v>
      </c>
      <c r="B49" s="125" t="s">
        <v>134</v>
      </c>
      <c r="C49" s="109">
        <v>13960</v>
      </c>
      <c r="D49" s="109">
        <v>5800</v>
      </c>
      <c r="E49" s="109">
        <v>7459.09</v>
      </c>
      <c r="F49" s="109">
        <v>3725</v>
      </c>
      <c r="G49" s="8">
        <f t="shared" si="2"/>
        <v>26.683381088825215</v>
      </c>
      <c r="H49" s="8">
        <f t="shared" si="3"/>
        <v>49.93906763425565</v>
      </c>
    </row>
    <row r="50" spans="1:8" s="64" customFormat="1" ht="15" customHeight="1">
      <c r="A50" s="124">
        <v>3214</v>
      </c>
      <c r="B50" s="125" t="s">
        <v>135</v>
      </c>
      <c r="C50" s="109">
        <v>2420</v>
      </c>
      <c r="D50" s="109">
        <v>3000</v>
      </c>
      <c r="E50" s="109">
        <v>3000</v>
      </c>
      <c r="F50" s="109">
        <v>3264</v>
      </c>
      <c r="G50" s="8">
        <f t="shared" si="2"/>
        <v>134.87603305785123</v>
      </c>
      <c r="H50" s="8">
        <f t="shared" si="3"/>
        <v>108.80000000000001</v>
      </c>
    </row>
    <row r="51" spans="1:8" s="65" customFormat="1" ht="15">
      <c r="A51" s="121">
        <v>322</v>
      </c>
      <c r="B51" s="122" t="s">
        <v>14</v>
      </c>
      <c r="C51" s="123">
        <f>SUM(C52:C57)</f>
        <v>591952.9700000001</v>
      </c>
      <c r="D51" s="123">
        <f>SUM(D52:D57)</f>
        <v>599374</v>
      </c>
      <c r="E51" s="123">
        <f>SUM(E52:E57)</f>
        <v>731856.9299999999</v>
      </c>
      <c r="F51" s="123">
        <f>SUM(F52:F57)</f>
        <v>711932.2000000001</v>
      </c>
      <c r="G51" s="99">
        <f t="shared" si="2"/>
        <v>120.26837199583609</v>
      </c>
      <c r="H51" s="99">
        <f t="shared" si="3"/>
        <v>97.27751023687105</v>
      </c>
    </row>
    <row r="52" spans="1:8" s="64" customFormat="1" ht="15">
      <c r="A52" s="124" t="s">
        <v>89</v>
      </c>
      <c r="B52" s="125" t="s">
        <v>15</v>
      </c>
      <c r="C52" s="109">
        <v>126480.48</v>
      </c>
      <c r="D52" s="109">
        <v>98142</v>
      </c>
      <c r="E52" s="109">
        <v>136008.09</v>
      </c>
      <c r="F52" s="109">
        <v>134345.02</v>
      </c>
      <c r="G52" s="8">
        <f>F52/C52*100</f>
        <v>106.21798715501396</v>
      </c>
      <c r="H52" s="8">
        <f t="shared" si="3"/>
        <v>98.7772271487674</v>
      </c>
    </row>
    <row r="53" spans="1:8" s="64" customFormat="1" ht="15">
      <c r="A53" s="124">
        <v>3222</v>
      </c>
      <c r="B53" s="125" t="s">
        <v>136</v>
      </c>
      <c r="C53" s="109">
        <v>120355.8</v>
      </c>
      <c r="D53" s="109">
        <v>196037</v>
      </c>
      <c r="E53" s="109">
        <v>157794.84</v>
      </c>
      <c r="F53" s="109">
        <v>153210.5</v>
      </c>
      <c r="G53" s="8">
        <f t="shared" si="2"/>
        <v>127.29797816141806</v>
      </c>
      <c r="H53" s="8">
        <f t="shared" si="3"/>
        <v>97.09474657092716</v>
      </c>
    </row>
    <row r="54" spans="1:8" s="64" customFormat="1" ht="15">
      <c r="A54" s="124" t="s">
        <v>90</v>
      </c>
      <c r="B54" s="125" t="s">
        <v>91</v>
      </c>
      <c r="C54" s="109">
        <v>277759.66</v>
      </c>
      <c r="D54" s="109">
        <v>274700</v>
      </c>
      <c r="E54" s="109">
        <v>373500</v>
      </c>
      <c r="F54" s="109">
        <v>354872.82</v>
      </c>
      <c r="G54" s="8">
        <f t="shared" si="2"/>
        <v>127.76254838445584</v>
      </c>
      <c r="H54" s="8">
        <f t="shared" si="3"/>
        <v>95.01280321285141</v>
      </c>
    </row>
    <row r="55" spans="1:8" s="64" customFormat="1" ht="30">
      <c r="A55" s="124" t="s">
        <v>92</v>
      </c>
      <c r="B55" s="125" t="s">
        <v>93</v>
      </c>
      <c r="C55" s="109">
        <v>25086.8</v>
      </c>
      <c r="D55" s="109">
        <v>20000</v>
      </c>
      <c r="E55" s="109">
        <v>30035</v>
      </c>
      <c r="F55" s="109">
        <v>36116.58</v>
      </c>
      <c r="G55" s="8">
        <f t="shared" si="2"/>
        <v>143.96646842164006</v>
      </c>
      <c r="H55" s="8">
        <f t="shared" si="3"/>
        <v>120.24831030464458</v>
      </c>
    </row>
    <row r="56" spans="1:8" s="64" customFormat="1" ht="15">
      <c r="A56" s="124">
        <v>3225</v>
      </c>
      <c r="B56" s="125" t="s">
        <v>137</v>
      </c>
      <c r="C56" s="109">
        <v>37246.8</v>
      </c>
      <c r="D56" s="109">
        <v>7695</v>
      </c>
      <c r="E56" s="109">
        <v>32519</v>
      </c>
      <c r="F56" s="109">
        <v>30949.24</v>
      </c>
      <c r="G56" s="8">
        <f t="shared" si="2"/>
        <v>83.09234618812891</v>
      </c>
      <c r="H56" s="8">
        <f t="shared" si="3"/>
        <v>95.17279129124512</v>
      </c>
    </row>
    <row r="57" spans="1:8" s="64" customFormat="1" ht="15">
      <c r="A57" s="124">
        <v>3227</v>
      </c>
      <c r="B57" s="125" t="s">
        <v>138</v>
      </c>
      <c r="C57" s="109">
        <v>5023.43</v>
      </c>
      <c r="D57" s="109">
        <v>2800</v>
      </c>
      <c r="E57" s="109">
        <v>2000</v>
      </c>
      <c r="F57" s="109">
        <v>2438.04</v>
      </c>
      <c r="G57" s="8">
        <f t="shared" si="2"/>
        <v>48.53337261592179</v>
      </c>
      <c r="H57" s="8">
        <f t="shared" si="3"/>
        <v>121.902</v>
      </c>
    </row>
    <row r="58" spans="1:8" s="65" customFormat="1" ht="15">
      <c r="A58" s="121">
        <v>323</v>
      </c>
      <c r="B58" s="122" t="s">
        <v>16</v>
      </c>
      <c r="C58" s="123">
        <f>SUM(C59:C67)</f>
        <v>881539.72</v>
      </c>
      <c r="D58" s="123">
        <f>SUM(D59:D67)</f>
        <v>734391</v>
      </c>
      <c r="E58" s="123">
        <f>SUM(E59:E67)</f>
        <v>640356.3400000001</v>
      </c>
      <c r="F58" s="123">
        <f>SUM(F59:F67)</f>
        <v>590069.3899999999</v>
      </c>
      <c r="G58" s="99">
        <f t="shared" si="2"/>
        <v>66.93622268092469</v>
      </c>
      <c r="H58" s="99">
        <f t="shared" si="3"/>
        <v>92.14703644536412</v>
      </c>
    </row>
    <row r="59" spans="1:8" s="64" customFormat="1" ht="15">
      <c r="A59" s="124" t="s">
        <v>95</v>
      </c>
      <c r="B59" s="125" t="s">
        <v>96</v>
      </c>
      <c r="C59" s="109">
        <v>169586.44</v>
      </c>
      <c r="D59" s="109">
        <v>42850</v>
      </c>
      <c r="E59" s="109">
        <v>52740</v>
      </c>
      <c r="F59" s="109">
        <v>52140.61</v>
      </c>
      <c r="G59" s="8">
        <f t="shared" si="2"/>
        <v>30.745742407234918</v>
      </c>
      <c r="H59" s="8">
        <f t="shared" si="3"/>
        <v>98.86350018960941</v>
      </c>
    </row>
    <row r="60" spans="1:8" s="64" customFormat="1" ht="15">
      <c r="A60" s="124" t="s">
        <v>97</v>
      </c>
      <c r="B60" s="125" t="s">
        <v>98</v>
      </c>
      <c r="C60" s="109">
        <v>207244.22</v>
      </c>
      <c r="D60" s="109">
        <v>81404</v>
      </c>
      <c r="E60" s="109">
        <v>98153.84000000001</v>
      </c>
      <c r="F60" s="109">
        <v>79879.9</v>
      </c>
      <c r="G60" s="8">
        <f t="shared" si="2"/>
        <v>38.543849377319184</v>
      </c>
      <c r="H60" s="8">
        <f t="shared" si="3"/>
        <v>81.38234836252967</v>
      </c>
    </row>
    <row r="61" spans="1:8" s="64" customFormat="1" ht="15">
      <c r="A61" s="124">
        <v>3233</v>
      </c>
      <c r="B61" s="125" t="s">
        <v>195</v>
      </c>
      <c r="C61" s="109"/>
      <c r="D61" s="109"/>
      <c r="E61" s="109">
        <v>3380</v>
      </c>
      <c r="F61" s="109">
        <v>380</v>
      </c>
      <c r="G61" s="8" t="e">
        <f t="shared" si="2"/>
        <v>#DIV/0!</v>
      </c>
      <c r="H61" s="8">
        <f t="shared" si="3"/>
        <v>11.242603550295858</v>
      </c>
    </row>
    <row r="62" spans="1:8" s="64" customFormat="1" ht="15">
      <c r="A62" s="124" t="s">
        <v>99</v>
      </c>
      <c r="B62" s="125" t="s">
        <v>100</v>
      </c>
      <c r="C62" s="109">
        <v>169001.48</v>
      </c>
      <c r="D62" s="109">
        <v>185980</v>
      </c>
      <c r="E62" s="109">
        <v>187802</v>
      </c>
      <c r="F62" s="109">
        <v>165382.72</v>
      </c>
      <c r="G62" s="8">
        <f t="shared" si="2"/>
        <v>97.85874064534819</v>
      </c>
      <c r="H62" s="8">
        <f t="shared" si="3"/>
        <v>88.062278356993</v>
      </c>
    </row>
    <row r="63" spans="1:8" s="64" customFormat="1" ht="15">
      <c r="A63" s="124">
        <v>3235</v>
      </c>
      <c r="B63" s="125" t="s">
        <v>139</v>
      </c>
      <c r="C63" s="109">
        <v>23565.76</v>
      </c>
      <c r="D63" s="109">
        <v>113601</v>
      </c>
      <c r="E63" s="109"/>
      <c r="F63" s="109"/>
      <c r="G63" s="8">
        <f t="shared" si="2"/>
        <v>0</v>
      </c>
      <c r="H63" s="8" t="e">
        <f t="shared" si="3"/>
        <v>#DIV/0!</v>
      </c>
    </row>
    <row r="64" spans="1:8" s="64" customFormat="1" ht="15">
      <c r="A64" s="124">
        <v>3236</v>
      </c>
      <c r="B64" s="125" t="s">
        <v>140</v>
      </c>
      <c r="C64" s="109">
        <v>38116.24</v>
      </c>
      <c r="D64" s="109">
        <v>22090</v>
      </c>
      <c r="E64" s="109">
        <v>33648</v>
      </c>
      <c r="F64" s="109">
        <v>32295.93</v>
      </c>
      <c r="G64" s="8">
        <f t="shared" si="2"/>
        <v>84.73010454336524</v>
      </c>
      <c r="H64" s="8">
        <f t="shared" si="3"/>
        <v>95.98172253922968</v>
      </c>
    </row>
    <row r="65" spans="1:8" s="64" customFormat="1" ht="15">
      <c r="A65" s="124">
        <v>3237</v>
      </c>
      <c r="B65" s="125" t="s">
        <v>141</v>
      </c>
      <c r="C65" s="109">
        <v>54384.14</v>
      </c>
      <c r="D65" s="109">
        <v>44500</v>
      </c>
      <c r="E65" s="109">
        <v>30120</v>
      </c>
      <c r="F65" s="109">
        <v>29814.45</v>
      </c>
      <c r="G65" s="8">
        <f t="shared" si="2"/>
        <v>54.82195728386989</v>
      </c>
      <c r="H65" s="8">
        <f t="shared" si="3"/>
        <v>98.98555776892431</v>
      </c>
    </row>
    <row r="66" spans="1:8" s="64" customFormat="1" ht="15">
      <c r="A66" s="124" t="s">
        <v>101</v>
      </c>
      <c r="B66" s="125" t="s">
        <v>102</v>
      </c>
      <c r="C66" s="109">
        <v>11709.38</v>
      </c>
      <c r="D66" s="109">
        <v>11706</v>
      </c>
      <c r="E66" s="109">
        <v>12459</v>
      </c>
      <c r="F66" s="109">
        <v>12457.48</v>
      </c>
      <c r="G66" s="8">
        <f t="shared" si="2"/>
        <v>106.38889505678355</v>
      </c>
      <c r="H66" s="8">
        <f t="shared" si="3"/>
        <v>99.98779998394734</v>
      </c>
    </row>
    <row r="67" spans="1:8" s="64" customFormat="1" ht="15">
      <c r="A67" s="124" t="s">
        <v>103</v>
      </c>
      <c r="B67" s="125" t="s">
        <v>17</v>
      </c>
      <c r="C67" s="109">
        <v>207932.06</v>
      </c>
      <c r="D67" s="109">
        <v>232260</v>
      </c>
      <c r="E67" s="109">
        <v>222053.5</v>
      </c>
      <c r="F67" s="109">
        <v>217718.3</v>
      </c>
      <c r="G67" s="8">
        <f t="shared" si="2"/>
        <v>104.70646036979578</v>
      </c>
      <c r="H67" s="8">
        <f t="shared" si="3"/>
        <v>98.04767769929317</v>
      </c>
    </row>
    <row r="68" spans="1:8" s="65" customFormat="1" ht="30">
      <c r="A68" s="121">
        <v>324</v>
      </c>
      <c r="B68" s="122" t="s">
        <v>23</v>
      </c>
      <c r="C68" s="123">
        <f>SUM(C69)</f>
        <v>0</v>
      </c>
      <c r="D68" s="123">
        <f>SUM(D69)</f>
        <v>0</v>
      </c>
      <c r="E68" s="123">
        <f>SUM(E69)</f>
        <v>0</v>
      </c>
      <c r="F68" s="123">
        <f>SUM(F69)</f>
        <v>0</v>
      </c>
      <c r="G68" s="99" t="e">
        <f t="shared" si="2"/>
        <v>#DIV/0!</v>
      </c>
      <c r="H68" s="99" t="e">
        <f t="shared" si="3"/>
        <v>#DIV/0!</v>
      </c>
    </row>
    <row r="69" spans="1:8" s="64" customFormat="1" ht="30">
      <c r="A69" s="124">
        <v>3241</v>
      </c>
      <c r="B69" s="125" t="s">
        <v>23</v>
      </c>
      <c r="C69" s="109">
        <v>0</v>
      </c>
      <c r="D69" s="109">
        <v>0</v>
      </c>
      <c r="E69" s="109"/>
      <c r="F69" s="109">
        <v>0</v>
      </c>
      <c r="G69" s="8" t="e">
        <f t="shared" si="2"/>
        <v>#DIV/0!</v>
      </c>
      <c r="H69" s="8" t="e">
        <f t="shared" si="3"/>
        <v>#DIV/0!</v>
      </c>
    </row>
    <row r="70" spans="1:8" s="65" customFormat="1" ht="15">
      <c r="A70" s="121">
        <v>329</v>
      </c>
      <c r="B70" s="122" t="s">
        <v>18</v>
      </c>
      <c r="C70" s="123">
        <f>SUM(C71:C76)</f>
        <v>65052.91</v>
      </c>
      <c r="D70" s="123">
        <f>SUM(D71:D76)</f>
        <v>70350</v>
      </c>
      <c r="E70" s="123">
        <f>SUM(E71:E76)</f>
        <v>100464</v>
      </c>
      <c r="F70" s="123">
        <f>SUM(F71:F76)</f>
        <v>94530.38</v>
      </c>
      <c r="G70" s="99">
        <f t="shared" si="2"/>
        <v>145.31306900798137</v>
      </c>
      <c r="H70" s="99">
        <f t="shared" si="3"/>
        <v>94.09378483835006</v>
      </c>
    </row>
    <row r="71" spans="1:8" s="64" customFormat="1" ht="30">
      <c r="A71" s="124" t="s">
        <v>104</v>
      </c>
      <c r="B71" s="125" t="s">
        <v>105</v>
      </c>
      <c r="C71" s="109"/>
      <c r="D71" s="109"/>
      <c r="E71" s="109"/>
      <c r="F71" s="109"/>
      <c r="G71" s="8" t="e">
        <f t="shared" si="2"/>
        <v>#DIV/0!</v>
      </c>
      <c r="H71" s="8" t="e">
        <f t="shared" si="3"/>
        <v>#DIV/0!</v>
      </c>
    </row>
    <row r="72" spans="1:8" s="64" customFormat="1" ht="15">
      <c r="A72" s="124" t="s">
        <v>106</v>
      </c>
      <c r="B72" s="125" t="s">
        <v>107</v>
      </c>
      <c r="C72" s="109">
        <v>7947.21</v>
      </c>
      <c r="D72" s="109">
        <v>9700</v>
      </c>
      <c r="E72" s="109">
        <v>12409</v>
      </c>
      <c r="F72" s="109">
        <v>8117.55</v>
      </c>
      <c r="G72" s="8">
        <f t="shared" si="2"/>
        <v>102.14339371930528</v>
      </c>
      <c r="H72" s="8">
        <f t="shared" si="3"/>
        <v>65.4166330888871</v>
      </c>
    </row>
    <row r="73" spans="1:8" s="64" customFormat="1" ht="15">
      <c r="A73" s="124">
        <v>3294</v>
      </c>
      <c r="B73" s="125" t="s">
        <v>142</v>
      </c>
      <c r="C73" s="109">
        <v>400</v>
      </c>
      <c r="D73" s="109">
        <v>7000</v>
      </c>
      <c r="E73" s="109">
        <v>500</v>
      </c>
      <c r="F73" s="109">
        <v>500</v>
      </c>
      <c r="G73" s="8">
        <f t="shared" si="2"/>
        <v>125</v>
      </c>
      <c r="H73" s="8">
        <f t="shared" si="3"/>
        <v>100</v>
      </c>
    </row>
    <row r="74" spans="1:8" s="64" customFormat="1" ht="15">
      <c r="A74" s="124">
        <v>3295</v>
      </c>
      <c r="B74" s="125" t="s">
        <v>108</v>
      </c>
      <c r="C74" s="109">
        <v>30737.5</v>
      </c>
      <c r="D74" s="109">
        <v>300</v>
      </c>
      <c r="E74" s="109">
        <v>36952</v>
      </c>
      <c r="F74" s="109">
        <v>38840</v>
      </c>
      <c r="G74" s="8">
        <f t="shared" si="2"/>
        <v>126.36030906872713</v>
      </c>
      <c r="H74" s="8">
        <f t="shared" si="3"/>
        <v>105.10933102403118</v>
      </c>
    </row>
    <row r="75" spans="1:8" s="64" customFormat="1" ht="15">
      <c r="A75" s="124">
        <v>3296</v>
      </c>
      <c r="B75" s="125" t="s">
        <v>216</v>
      </c>
      <c r="C75" s="109">
        <v>0</v>
      </c>
      <c r="D75" s="109">
        <v>31100</v>
      </c>
      <c r="E75" s="109">
        <v>28000</v>
      </c>
      <c r="F75" s="109">
        <v>23937.5</v>
      </c>
      <c r="G75" s="8" t="e">
        <f t="shared" si="2"/>
        <v>#DIV/0!</v>
      </c>
      <c r="H75" s="8">
        <f t="shared" si="3"/>
        <v>85.49107142857143</v>
      </c>
    </row>
    <row r="76" spans="1:8" s="64" customFormat="1" ht="15">
      <c r="A76" s="124" t="s">
        <v>109</v>
      </c>
      <c r="B76" s="125" t="s">
        <v>18</v>
      </c>
      <c r="C76" s="109">
        <v>25968.2</v>
      </c>
      <c r="D76" s="109">
        <v>22250</v>
      </c>
      <c r="E76" s="109">
        <v>22603</v>
      </c>
      <c r="F76" s="109">
        <v>23135.33</v>
      </c>
      <c r="G76" s="8">
        <f>F76/C76*100</f>
        <v>89.0910036121102</v>
      </c>
      <c r="H76" s="8">
        <f t="shared" si="3"/>
        <v>102.3551298500199</v>
      </c>
    </row>
    <row r="77" spans="1:8" s="65" customFormat="1" ht="15">
      <c r="A77" s="220">
        <v>34</v>
      </c>
      <c r="B77" s="221" t="s">
        <v>19</v>
      </c>
      <c r="C77" s="149">
        <f>SUM(C78)</f>
        <v>2849.2200000000003</v>
      </c>
      <c r="D77" s="149">
        <f>SUM(D78)</f>
        <v>3700</v>
      </c>
      <c r="E77" s="149">
        <f>SUM(E78)</f>
        <v>30200</v>
      </c>
      <c r="F77" s="149">
        <f>SUM(F78)</f>
        <v>26500.93</v>
      </c>
      <c r="G77" s="75">
        <f aca="true" t="shared" si="4" ref="G77:G102">F77/C77*100</f>
        <v>930.1117498824239</v>
      </c>
      <c r="H77" s="75">
        <f t="shared" si="3"/>
        <v>87.7514238410596</v>
      </c>
    </row>
    <row r="78" spans="1:8" s="65" customFormat="1" ht="15">
      <c r="A78" s="121">
        <v>343</v>
      </c>
      <c r="B78" s="122" t="s">
        <v>20</v>
      </c>
      <c r="C78" s="123">
        <f>SUM(C79,C80)</f>
        <v>2849.2200000000003</v>
      </c>
      <c r="D78" s="123">
        <f>SUM(D79,D80)</f>
        <v>3700</v>
      </c>
      <c r="E78" s="123">
        <f>SUM(E79,E80)</f>
        <v>30200</v>
      </c>
      <c r="F78" s="123">
        <f>SUM(F79,F80)</f>
        <v>26500.93</v>
      </c>
      <c r="G78" s="99">
        <f t="shared" si="4"/>
        <v>930.1117498824239</v>
      </c>
      <c r="H78" s="99">
        <f t="shared" si="3"/>
        <v>87.7514238410596</v>
      </c>
    </row>
    <row r="79" spans="1:8" s="64" customFormat="1" ht="15">
      <c r="A79" s="124" t="s">
        <v>110</v>
      </c>
      <c r="B79" s="125" t="s">
        <v>111</v>
      </c>
      <c r="C79" s="109">
        <v>2816.01</v>
      </c>
      <c r="D79" s="109">
        <v>3500</v>
      </c>
      <c r="E79" s="109">
        <v>3000</v>
      </c>
      <c r="F79" s="109">
        <v>3070.42</v>
      </c>
      <c r="G79" s="8">
        <f t="shared" si="4"/>
        <v>109.03441394029142</v>
      </c>
      <c r="H79" s="8">
        <f t="shared" si="3"/>
        <v>102.34733333333335</v>
      </c>
    </row>
    <row r="80" spans="1:8" s="64" customFormat="1" ht="15">
      <c r="A80" s="124">
        <v>3433</v>
      </c>
      <c r="B80" s="125" t="s">
        <v>149</v>
      </c>
      <c r="C80" s="109">
        <v>33.21</v>
      </c>
      <c r="D80" s="109">
        <v>200</v>
      </c>
      <c r="E80" s="109">
        <v>27200</v>
      </c>
      <c r="F80" s="109">
        <v>23430.51</v>
      </c>
      <c r="G80" s="8">
        <f t="shared" si="4"/>
        <v>70552.57452574525</v>
      </c>
      <c r="H80" s="8">
        <f t="shared" si="3"/>
        <v>86.14158088235293</v>
      </c>
    </row>
    <row r="81" spans="1:8" s="64" customFormat="1" ht="15">
      <c r="A81" s="220">
        <v>37</v>
      </c>
      <c r="B81" s="221" t="s">
        <v>150</v>
      </c>
      <c r="C81" s="149">
        <f>SUM(C82)</f>
        <v>177861.29</v>
      </c>
      <c r="D81" s="149">
        <f>SUM(D82)</f>
        <v>170000</v>
      </c>
      <c r="E81" s="149">
        <f>SUM(E82)</f>
        <v>227990</v>
      </c>
      <c r="F81" s="149">
        <f>SUM(F82)</f>
        <v>231028.03</v>
      </c>
      <c r="G81" s="75">
        <f t="shared" si="4"/>
        <v>129.89224917912154</v>
      </c>
      <c r="H81" s="75">
        <f t="shared" si="3"/>
        <v>101.33252774244484</v>
      </c>
    </row>
    <row r="82" spans="1:8" s="64" customFormat="1" ht="30">
      <c r="A82" s="121">
        <v>372</v>
      </c>
      <c r="B82" s="122" t="s">
        <v>151</v>
      </c>
      <c r="C82" s="123">
        <f>SUM(C83:C85)</f>
        <v>177861.29</v>
      </c>
      <c r="D82" s="123">
        <f>SUM(D83:D85)</f>
        <v>170000</v>
      </c>
      <c r="E82" s="123">
        <f>SUM(E83:E85)</f>
        <v>227990</v>
      </c>
      <c r="F82" s="123">
        <f>SUM(F83:F85)</f>
        <v>231028.03</v>
      </c>
      <c r="G82" s="99">
        <f t="shared" si="4"/>
        <v>129.89224917912154</v>
      </c>
      <c r="H82" s="99">
        <f t="shared" si="3"/>
        <v>101.33252774244484</v>
      </c>
    </row>
    <row r="83" spans="1:8" s="64" customFormat="1" ht="15">
      <c r="A83" s="124">
        <v>3721</v>
      </c>
      <c r="B83" s="125" t="s">
        <v>181</v>
      </c>
      <c r="C83" s="109"/>
      <c r="D83" s="109"/>
      <c r="E83" s="109"/>
      <c r="F83" s="222"/>
      <c r="G83" s="8" t="e">
        <f>F83/C83*100</f>
        <v>#DIV/0!</v>
      </c>
      <c r="H83" s="8" t="e">
        <f>F83/E83*100</f>
        <v>#DIV/0!</v>
      </c>
    </row>
    <row r="84" spans="1:8" s="64" customFormat="1" ht="15">
      <c r="A84" s="124">
        <v>3722</v>
      </c>
      <c r="B84" s="125" t="s">
        <v>152</v>
      </c>
      <c r="C84" s="109">
        <v>177861.29</v>
      </c>
      <c r="D84" s="109">
        <v>170000</v>
      </c>
      <c r="E84" s="109">
        <v>227990</v>
      </c>
      <c r="F84" s="109">
        <v>231028.03</v>
      </c>
      <c r="G84" s="8">
        <f t="shared" si="4"/>
        <v>129.89224917912154</v>
      </c>
      <c r="H84" s="8">
        <f t="shared" si="3"/>
        <v>101.33252774244484</v>
      </c>
    </row>
    <row r="85" spans="1:8" s="64" customFormat="1" ht="30">
      <c r="A85" s="124">
        <v>3723</v>
      </c>
      <c r="B85" s="125" t="s">
        <v>182</v>
      </c>
      <c r="C85" s="109"/>
      <c r="D85" s="109"/>
      <c r="E85" s="109"/>
      <c r="F85" s="109"/>
      <c r="G85" s="8" t="e">
        <f t="shared" si="4"/>
        <v>#DIV/0!</v>
      </c>
      <c r="H85" s="8" t="e">
        <f t="shared" si="3"/>
        <v>#DIV/0!</v>
      </c>
    </row>
    <row r="86" spans="1:8" s="64" customFormat="1" ht="21" customHeight="1">
      <c r="A86" s="220">
        <v>4</v>
      </c>
      <c r="B86" s="221" t="s">
        <v>172</v>
      </c>
      <c r="C86" s="149">
        <f>SUM(C87,C90)</f>
        <v>196543.09</v>
      </c>
      <c r="D86" s="149">
        <f>SUM(D87,D90)</f>
        <v>94712</v>
      </c>
      <c r="E86" s="149">
        <f>SUM(E87,E90)</f>
        <v>191340</v>
      </c>
      <c r="F86" s="149">
        <f>SUM(F87,F90)</f>
        <v>148177.35</v>
      </c>
      <c r="G86" s="75">
        <f t="shared" si="4"/>
        <v>75.39178813154918</v>
      </c>
      <c r="H86" s="75">
        <f t="shared" si="3"/>
        <v>77.44190968955785</v>
      </c>
    </row>
    <row r="87" spans="1:8" s="64" customFormat="1" ht="18.75" customHeight="1">
      <c r="A87" s="220">
        <v>41</v>
      </c>
      <c r="B87" s="221" t="s">
        <v>146</v>
      </c>
      <c r="C87" s="146">
        <f aca="true" t="shared" si="5" ref="C87:F88">SUM(C88)</f>
        <v>0</v>
      </c>
      <c r="D87" s="146">
        <f t="shared" si="5"/>
        <v>0</v>
      </c>
      <c r="E87" s="146">
        <f t="shared" si="5"/>
        <v>0</v>
      </c>
      <c r="F87" s="146">
        <f t="shared" si="5"/>
        <v>0</v>
      </c>
      <c r="G87" s="75" t="e">
        <f t="shared" si="4"/>
        <v>#DIV/0!</v>
      </c>
      <c r="H87" s="75" t="e">
        <f t="shared" si="3"/>
        <v>#DIV/0!</v>
      </c>
    </row>
    <row r="88" spans="1:8" s="64" customFormat="1" ht="15">
      <c r="A88" s="121">
        <v>412</v>
      </c>
      <c r="B88" s="122" t="s">
        <v>147</v>
      </c>
      <c r="C88" s="223">
        <f t="shared" si="5"/>
        <v>0</v>
      </c>
      <c r="D88" s="223">
        <f t="shared" si="5"/>
        <v>0</v>
      </c>
      <c r="E88" s="223">
        <f t="shared" si="5"/>
        <v>0</v>
      </c>
      <c r="F88" s="223">
        <f t="shared" si="5"/>
        <v>0</v>
      </c>
      <c r="G88" s="99" t="e">
        <f t="shared" si="4"/>
        <v>#DIV/0!</v>
      </c>
      <c r="H88" s="99" t="e">
        <f t="shared" si="3"/>
        <v>#DIV/0!</v>
      </c>
    </row>
    <row r="89" spans="1:8" s="64" customFormat="1" ht="15">
      <c r="A89" s="124">
        <v>4123</v>
      </c>
      <c r="B89" s="125" t="s">
        <v>148</v>
      </c>
      <c r="C89" s="109">
        <v>0</v>
      </c>
      <c r="D89" s="109">
        <v>0</v>
      </c>
      <c r="E89" s="109">
        <v>0</v>
      </c>
      <c r="F89" s="109">
        <v>0</v>
      </c>
      <c r="G89" s="8" t="e">
        <f t="shared" si="4"/>
        <v>#DIV/0!</v>
      </c>
      <c r="H89" s="8" t="e">
        <f t="shared" si="3"/>
        <v>#DIV/0!</v>
      </c>
    </row>
    <row r="90" spans="1:8" s="65" customFormat="1" ht="21" customHeight="1">
      <c r="A90" s="220">
        <v>42</v>
      </c>
      <c r="B90" s="221" t="s">
        <v>22</v>
      </c>
      <c r="C90" s="149">
        <f>SUM(C91,C98,C100)</f>
        <v>196543.09</v>
      </c>
      <c r="D90" s="149">
        <f>SUM(D91,D98,D100)</f>
        <v>94712</v>
      </c>
      <c r="E90" s="149">
        <f>SUM(E91,E98,E100)</f>
        <v>191340</v>
      </c>
      <c r="F90" s="149">
        <f>SUM(F91,F98,F100)</f>
        <v>148177.35</v>
      </c>
      <c r="G90" s="75">
        <f t="shared" si="4"/>
        <v>75.39178813154918</v>
      </c>
      <c r="H90" s="75">
        <f t="shared" si="3"/>
        <v>77.44190968955785</v>
      </c>
    </row>
    <row r="91" spans="1:8" s="65" customFormat="1" ht="15">
      <c r="A91" s="121">
        <v>422</v>
      </c>
      <c r="B91" s="122" t="s">
        <v>21</v>
      </c>
      <c r="C91" s="123">
        <f>SUM(C92:C97)</f>
        <v>135905.03</v>
      </c>
      <c r="D91" s="123">
        <f>SUM(D92:D97)</f>
        <v>64712</v>
      </c>
      <c r="E91" s="123">
        <f>SUM(E92:E97)</f>
        <v>157144</v>
      </c>
      <c r="F91" s="123">
        <f>SUM(F92:F97)</f>
        <v>104598.41</v>
      </c>
      <c r="G91" s="99">
        <f t="shared" si="4"/>
        <v>76.96434046628002</v>
      </c>
      <c r="H91" s="99">
        <f t="shared" si="3"/>
        <v>66.56214045716031</v>
      </c>
    </row>
    <row r="92" spans="1:8" s="64" customFormat="1" ht="15">
      <c r="A92" s="124" t="s">
        <v>112</v>
      </c>
      <c r="B92" s="125" t="s">
        <v>113</v>
      </c>
      <c r="C92" s="109">
        <v>36913.78</v>
      </c>
      <c r="D92" s="109">
        <v>4000</v>
      </c>
      <c r="E92" s="109">
        <v>34063</v>
      </c>
      <c r="F92" s="109">
        <v>36357.2</v>
      </c>
      <c r="G92" s="8">
        <f t="shared" si="4"/>
        <v>98.49221618593381</v>
      </c>
      <c r="H92" s="8">
        <f t="shared" si="3"/>
        <v>106.73516719020637</v>
      </c>
    </row>
    <row r="93" spans="1:8" s="64" customFormat="1" ht="15">
      <c r="A93" s="124" t="s">
        <v>114</v>
      </c>
      <c r="B93" s="125" t="s">
        <v>115</v>
      </c>
      <c r="C93" s="109">
        <v>91875</v>
      </c>
      <c r="D93" s="109"/>
      <c r="E93" s="109"/>
      <c r="F93" s="109"/>
      <c r="G93" s="8">
        <f t="shared" si="4"/>
        <v>0</v>
      </c>
      <c r="H93" s="8" t="e">
        <f t="shared" si="3"/>
        <v>#DIV/0!</v>
      </c>
    </row>
    <row r="94" spans="1:8" s="64" customFormat="1" ht="15">
      <c r="A94" s="124">
        <v>4223</v>
      </c>
      <c r="B94" s="224" t="s">
        <v>186</v>
      </c>
      <c r="C94" s="109"/>
      <c r="D94" s="109">
        <v>10817</v>
      </c>
      <c r="E94" s="109">
        <v>58127</v>
      </c>
      <c r="F94" s="109">
        <v>58287.46</v>
      </c>
      <c r="G94" s="8" t="e">
        <f>F94/C94*100</f>
        <v>#DIV/0!</v>
      </c>
      <c r="H94" s="8">
        <f>F94/E94*100</f>
        <v>100.2760507165345</v>
      </c>
    </row>
    <row r="95" spans="1:8" s="64" customFormat="1" ht="15">
      <c r="A95" s="124">
        <v>4224</v>
      </c>
      <c r="B95" s="224" t="s">
        <v>214</v>
      </c>
      <c r="C95" s="109">
        <v>2181.25</v>
      </c>
      <c r="D95" s="109"/>
      <c r="E95" s="109"/>
      <c r="F95" s="109"/>
      <c r="G95" s="8">
        <f>F95/C95*100</f>
        <v>0</v>
      </c>
      <c r="H95" s="8" t="e">
        <f>F95/E95*100</f>
        <v>#DIV/0!</v>
      </c>
    </row>
    <row r="96" spans="1:8" s="64" customFormat="1" ht="15">
      <c r="A96" s="124">
        <v>4226</v>
      </c>
      <c r="B96" s="125" t="s">
        <v>145</v>
      </c>
      <c r="C96" s="109">
        <v>4935</v>
      </c>
      <c r="D96" s="109">
        <v>49895</v>
      </c>
      <c r="E96" s="109">
        <v>50000</v>
      </c>
      <c r="F96" s="109"/>
      <c r="G96" s="8">
        <f t="shared" si="4"/>
        <v>0</v>
      </c>
      <c r="H96" s="8">
        <f t="shared" si="3"/>
        <v>0</v>
      </c>
    </row>
    <row r="97" spans="1:8" s="64" customFormat="1" ht="15">
      <c r="A97" s="124">
        <v>4227</v>
      </c>
      <c r="B97" s="125" t="s">
        <v>187</v>
      </c>
      <c r="C97" s="109"/>
      <c r="D97" s="109"/>
      <c r="E97" s="109">
        <v>14954</v>
      </c>
      <c r="F97" s="109">
        <v>9953.75</v>
      </c>
      <c r="G97" s="8" t="e">
        <f t="shared" si="4"/>
        <v>#DIV/0!</v>
      </c>
      <c r="H97" s="8">
        <f t="shared" si="3"/>
        <v>66.5624582051625</v>
      </c>
    </row>
    <row r="98" spans="1:8" s="64" customFormat="1" ht="15">
      <c r="A98" s="121">
        <v>424</v>
      </c>
      <c r="B98" s="122" t="s">
        <v>143</v>
      </c>
      <c r="C98" s="123">
        <f>SUM(C99)</f>
        <v>60638.06</v>
      </c>
      <c r="D98" s="123">
        <f>SUM(D99)</f>
        <v>30000</v>
      </c>
      <c r="E98" s="123">
        <f>SUM(E99)</f>
        <v>34196</v>
      </c>
      <c r="F98" s="123">
        <f>SUM(F99)</f>
        <v>43578.94</v>
      </c>
      <c r="G98" s="99">
        <f>F98/C98*100</f>
        <v>71.86730578122058</v>
      </c>
      <c r="H98" s="99">
        <f>F98/E98*100</f>
        <v>127.43870628143642</v>
      </c>
    </row>
    <row r="99" spans="1:8" s="64" customFormat="1" ht="15">
      <c r="A99" s="124">
        <v>4241</v>
      </c>
      <c r="B99" s="125" t="s">
        <v>144</v>
      </c>
      <c r="C99" s="109">
        <v>60638.06</v>
      </c>
      <c r="D99" s="109">
        <v>30000</v>
      </c>
      <c r="E99" s="109">
        <v>34196</v>
      </c>
      <c r="F99" s="109">
        <v>43578.94</v>
      </c>
      <c r="G99" s="8">
        <f t="shared" si="4"/>
        <v>71.86730578122058</v>
      </c>
      <c r="H99" s="8">
        <f t="shared" si="3"/>
        <v>127.43870628143642</v>
      </c>
    </row>
    <row r="100" spans="1:8" s="64" customFormat="1" ht="15">
      <c r="A100" s="121">
        <v>426</v>
      </c>
      <c r="B100" s="225" t="s">
        <v>189</v>
      </c>
      <c r="C100" s="123">
        <f>SUM(C101)</f>
        <v>0</v>
      </c>
      <c r="D100" s="123">
        <f>SUM(D101)</f>
        <v>0</v>
      </c>
      <c r="E100" s="123">
        <f>SUM(E101)</f>
        <v>0</v>
      </c>
      <c r="F100" s="123">
        <f>SUM(F101)</f>
        <v>0</v>
      </c>
      <c r="G100" s="99" t="e">
        <f>F100/C100*100</f>
        <v>#DIV/0!</v>
      </c>
      <c r="H100" s="99" t="e">
        <f>F100/E100*100</f>
        <v>#DIV/0!</v>
      </c>
    </row>
    <row r="101" spans="1:8" s="64" customFormat="1" ht="15">
      <c r="A101" s="124">
        <v>4262</v>
      </c>
      <c r="B101" s="224" t="s">
        <v>188</v>
      </c>
      <c r="C101" s="109"/>
      <c r="D101" s="109">
        <v>0</v>
      </c>
      <c r="E101" s="109">
        <v>0</v>
      </c>
      <c r="F101" s="109">
        <v>0</v>
      </c>
      <c r="G101" s="8" t="e">
        <f>F101/C101*100</f>
        <v>#DIV/0!</v>
      </c>
      <c r="H101" s="8" t="e">
        <f>F101/E101*100</f>
        <v>#DIV/0!</v>
      </c>
    </row>
    <row r="102" spans="1:8" s="69" customFormat="1" ht="19.5">
      <c r="A102" s="247" t="s">
        <v>123</v>
      </c>
      <c r="B102" s="248"/>
      <c r="C102" s="68">
        <f>SUM(C35,C45,C77,C81,C86)</f>
        <v>13353448.049999999</v>
      </c>
      <c r="D102" s="68">
        <f>SUM(D35,D45,D77,D81,D86)</f>
        <v>13150915.28</v>
      </c>
      <c r="E102" s="68">
        <f>SUM(E35,E45,E77,E81,E86)</f>
        <v>14236400.519999998</v>
      </c>
      <c r="F102" s="68">
        <f>SUM(F35,F45,F77,F81,F86)</f>
        <v>13979479.479999999</v>
      </c>
      <c r="G102" s="8">
        <f t="shared" si="4"/>
        <v>104.6881631444996</v>
      </c>
      <c r="H102" s="8">
        <f t="shared" si="3"/>
        <v>98.19532304082719</v>
      </c>
    </row>
    <row r="103" spans="1:8" s="47" customFormat="1" ht="20.25">
      <c r="A103" s="66"/>
      <c r="B103" s="66"/>
      <c r="C103" s="66"/>
      <c r="D103" s="66"/>
      <c r="E103" s="66"/>
      <c r="F103" s="66"/>
      <c r="G103" s="66"/>
      <c r="H103" s="67"/>
    </row>
    <row r="104" spans="1:8" s="47" customFormat="1" ht="20.25">
      <c r="A104" s="33"/>
      <c r="B104" s="233" t="s">
        <v>223</v>
      </c>
      <c r="C104" s="33"/>
      <c r="D104" s="33"/>
      <c r="E104" s="33"/>
      <c r="F104" s="33"/>
      <c r="G104" s="33"/>
      <c r="H104" s="20"/>
    </row>
    <row r="105" spans="1:8" s="47" customFormat="1" ht="20.25">
      <c r="A105" s="33"/>
      <c r="B105" s="33"/>
      <c r="C105" s="33"/>
      <c r="D105" s="33"/>
      <c r="E105" s="33"/>
      <c r="F105" s="33"/>
      <c r="G105" s="33"/>
      <c r="H105" s="20"/>
    </row>
    <row r="106" spans="1:8" s="47" customFormat="1" ht="20.25">
      <c r="A106" s="33"/>
      <c r="B106" s="233" t="s">
        <v>209</v>
      </c>
      <c r="C106" s="233" t="s">
        <v>211</v>
      </c>
      <c r="D106" s="33"/>
      <c r="E106" s="33"/>
      <c r="F106" s="33"/>
      <c r="G106" s="234"/>
      <c r="H106" s="235"/>
    </row>
    <row r="107" spans="1:8" s="47" customFormat="1" ht="20.25">
      <c r="A107" s="33"/>
      <c r="B107" s="233"/>
      <c r="C107" s="33"/>
      <c r="D107" s="33"/>
      <c r="E107" s="33"/>
      <c r="F107" s="33"/>
      <c r="G107" s="33"/>
      <c r="H107" s="20"/>
    </row>
    <row r="108" spans="1:8" s="47" customFormat="1" ht="20.25">
      <c r="A108" s="33"/>
      <c r="B108" s="233" t="s">
        <v>210</v>
      </c>
      <c r="C108" s="233" t="s">
        <v>212</v>
      </c>
      <c r="D108" s="33"/>
      <c r="E108" s="33"/>
      <c r="F108" s="33"/>
      <c r="G108" s="234"/>
      <c r="H108" s="235"/>
    </row>
    <row r="109" spans="1:8" s="47" customFormat="1" ht="20.25">
      <c r="A109" s="33"/>
      <c r="B109" s="33"/>
      <c r="C109" s="33"/>
      <c r="D109" s="33"/>
      <c r="E109" s="33"/>
      <c r="F109" s="33"/>
      <c r="G109" s="33"/>
      <c r="H109" s="20"/>
    </row>
    <row r="110" spans="1:8" s="47" customFormat="1" ht="20.25">
      <c r="A110" s="33"/>
      <c r="B110" s="33"/>
      <c r="C110" s="33"/>
      <c r="D110" s="33"/>
      <c r="E110" s="33"/>
      <c r="F110" s="33"/>
      <c r="G110" s="33"/>
      <c r="H110" s="20"/>
    </row>
    <row r="111" spans="1:8" s="47" customFormat="1" ht="20.25">
      <c r="A111" s="33"/>
      <c r="B111" s="33"/>
      <c r="C111" s="33"/>
      <c r="D111" s="33"/>
      <c r="E111" s="33"/>
      <c r="F111" s="33"/>
      <c r="G111" s="33"/>
      <c r="H111" s="20"/>
    </row>
    <row r="112" spans="1:8" s="47" customFormat="1" ht="20.25">
      <c r="A112" s="33"/>
      <c r="B112" s="33"/>
      <c r="C112" s="33"/>
      <c r="D112" s="33"/>
      <c r="E112" s="33"/>
      <c r="F112" s="33"/>
      <c r="G112" s="33"/>
      <c r="H112" s="20"/>
    </row>
    <row r="113" spans="1:8" s="47" customFormat="1" ht="20.25">
      <c r="A113" s="33"/>
      <c r="B113" s="33"/>
      <c r="C113" s="33"/>
      <c r="D113" s="33"/>
      <c r="E113" s="33"/>
      <c r="F113" s="33"/>
      <c r="G113" s="33"/>
      <c r="H113" s="20"/>
    </row>
    <row r="116" ht="15">
      <c r="D116" s="30"/>
    </row>
  </sheetData>
  <sheetProtection/>
  <mergeCells count="24">
    <mergeCell ref="A102:B102"/>
    <mergeCell ref="A2:H2"/>
    <mergeCell ref="E32:E33"/>
    <mergeCell ref="F32:F33"/>
    <mergeCell ref="F6:F7"/>
    <mergeCell ref="G6:G7"/>
    <mergeCell ref="G32:G33"/>
    <mergeCell ref="H32:H33"/>
    <mergeCell ref="A34:B34"/>
    <mergeCell ref="A32:A33"/>
    <mergeCell ref="B32:B33"/>
    <mergeCell ref="C32:C33"/>
    <mergeCell ref="D32:D33"/>
    <mergeCell ref="A28:B28"/>
    <mergeCell ref="H6:H7"/>
    <mergeCell ref="A8:B8"/>
    <mergeCell ref="A31:G31"/>
    <mergeCell ref="A1:G1"/>
    <mergeCell ref="A4:G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4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1"/>
  <sheetViews>
    <sheetView tabSelected="1" zoomScale="90" zoomScaleNormal="90" zoomScaleSheetLayoutView="90" workbookViewId="0" topLeftCell="A1">
      <selection activeCell="J154" sqref="J154:J169"/>
    </sheetView>
  </sheetViews>
  <sheetFormatPr defaultColWidth="9.140625" defaultRowHeight="12.75"/>
  <cols>
    <col min="1" max="1" width="11.57421875" style="3" customWidth="1"/>
    <col min="2" max="2" width="44.7109375" style="3" customWidth="1"/>
    <col min="3" max="3" width="17.7109375" style="3" customWidth="1"/>
    <col min="4" max="6" width="17.7109375" style="30" customWidth="1"/>
    <col min="7" max="7" width="17.7109375" style="12" customWidth="1"/>
    <col min="8" max="9" width="15.140625" style="3" customWidth="1"/>
    <col min="10" max="13" width="15.140625" style="182" customWidth="1"/>
    <col min="14" max="14" width="16.7109375" style="182" hidden="1" customWidth="1"/>
    <col min="15" max="15" width="16.421875" style="182" hidden="1" customWidth="1"/>
    <col min="16" max="16" width="12.57421875" style="182" hidden="1" customWidth="1"/>
    <col min="17" max="17" width="15.140625" style="182" customWidth="1"/>
    <col min="18" max="18" width="9.140625" style="182" customWidth="1"/>
    <col min="19" max="16384" width="9.140625" style="3" customWidth="1"/>
  </cols>
  <sheetData>
    <row r="1" spans="1:8" ht="49.5" customHeight="1">
      <c r="A1" s="237" t="s">
        <v>221</v>
      </c>
      <c r="B1" s="237"/>
      <c r="C1" s="237"/>
      <c r="D1" s="237"/>
      <c r="E1" s="237"/>
      <c r="F1" s="237"/>
      <c r="G1" s="237"/>
      <c r="H1" s="2"/>
    </row>
    <row r="3" spans="1:7" ht="20.25">
      <c r="A3" s="280" t="s">
        <v>28</v>
      </c>
      <c r="B3" s="280"/>
      <c r="C3" s="280"/>
      <c r="D3" s="280"/>
      <c r="E3" s="280"/>
      <c r="F3" s="280"/>
      <c r="G3" s="280"/>
    </row>
    <row r="5" spans="1:18" s="5" customFormat="1" ht="15">
      <c r="A5" s="4" t="s">
        <v>36</v>
      </c>
      <c r="C5" s="3"/>
      <c r="D5" s="30"/>
      <c r="E5" s="30"/>
      <c r="F5" s="30"/>
      <c r="G5" s="6"/>
      <c r="J5" s="183"/>
      <c r="K5" s="183"/>
      <c r="L5" s="183"/>
      <c r="M5" s="183"/>
      <c r="N5" s="183"/>
      <c r="O5" s="183"/>
      <c r="P5" s="183"/>
      <c r="Q5" s="183"/>
      <c r="R5" s="183"/>
    </row>
    <row r="6" spans="1:8" ht="15.75" customHeight="1">
      <c r="A6" s="239" t="s">
        <v>29</v>
      </c>
      <c r="B6" s="241" t="s">
        <v>3</v>
      </c>
      <c r="C6" s="241" t="s">
        <v>213</v>
      </c>
      <c r="D6" s="243" t="s">
        <v>217</v>
      </c>
      <c r="E6" s="243" t="s">
        <v>218</v>
      </c>
      <c r="F6" s="243" t="s">
        <v>219</v>
      </c>
      <c r="G6" s="243" t="s">
        <v>74</v>
      </c>
      <c r="H6" s="243" t="s">
        <v>74</v>
      </c>
    </row>
    <row r="7" spans="1:8" ht="31.5" customHeight="1">
      <c r="A7" s="240"/>
      <c r="B7" s="242"/>
      <c r="C7" s="242"/>
      <c r="D7" s="244"/>
      <c r="E7" s="244"/>
      <c r="F7" s="244"/>
      <c r="G7" s="244"/>
      <c r="H7" s="244"/>
    </row>
    <row r="8" spans="1:18" s="47" customFormat="1" ht="12">
      <c r="A8" s="246">
        <v>1</v>
      </c>
      <c r="B8" s="246"/>
      <c r="C8" s="226">
        <v>2</v>
      </c>
      <c r="D8" s="46">
        <v>3</v>
      </c>
      <c r="E8" s="46">
        <v>4</v>
      </c>
      <c r="F8" s="46">
        <v>5</v>
      </c>
      <c r="G8" s="46" t="s">
        <v>75</v>
      </c>
      <c r="H8" s="46" t="s">
        <v>76</v>
      </c>
      <c r="J8" s="184"/>
      <c r="K8" s="184"/>
      <c r="L8" s="184"/>
      <c r="M8" s="184"/>
      <c r="N8" s="184"/>
      <c r="O8" s="184"/>
      <c r="P8" s="184"/>
      <c r="Q8" s="184"/>
      <c r="R8" s="184"/>
    </row>
    <row r="9" spans="1:8" ht="30">
      <c r="A9" s="97">
        <v>67</v>
      </c>
      <c r="B9" s="98" t="s">
        <v>37</v>
      </c>
      <c r="C9" s="99">
        <f>SUM(C10,C11)</f>
        <v>1343972.52</v>
      </c>
      <c r="D9" s="99">
        <f>SUM(D10,D11)</f>
        <v>1148097</v>
      </c>
      <c r="E9" s="99">
        <f>SUM(E10,E11)</f>
        <v>1180156</v>
      </c>
      <c r="F9" s="99">
        <f>SUM(F10,F11)</f>
        <v>1164216.04</v>
      </c>
      <c r="G9" s="99">
        <f>F9/C9*100</f>
        <v>86.62498843354327</v>
      </c>
      <c r="H9" s="99">
        <f>F9/E9*100</f>
        <v>98.6493344947617</v>
      </c>
    </row>
    <row r="10" spans="1:8" ht="30">
      <c r="A10" s="100">
        <v>6711</v>
      </c>
      <c r="B10" s="101" t="s">
        <v>38</v>
      </c>
      <c r="C10" s="102">
        <v>1271747.52</v>
      </c>
      <c r="D10" s="103">
        <v>1148097</v>
      </c>
      <c r="E10" s="103">
        <v>1179156</v>
      </c>
      <c r="F10" s="103">
        <v>1163216.04</v>
      </c>
      <c r="G10" s="8">
        <f>F10/C10*100</f>
        <v>91.46595701637382</v>
      </c>
      <c r="H10" s="8">
        <f>F10/E10*100</f>
        <v>98.64818904368889</v>
      </c>
    </row>
    <row r="11" spans="1:8" ht="45">
      <c r="A11" s="100">
        <v>6712</v>
      </c>
      <c r="B11" s="101" t="s">
        <v>39</v>
      </c>
      <c r="C11" s="102">
        <v>72225</v>
      </c>
      <c r="D11" s="103"/>
      <c r="E11" s="103">
        <v>1000</v>
      </c>
      <c r="F11" s="103">
        <v>1000</v>
      </c>
      <c r="G11" s="8">
        <f>F11/C11*100</f>
        <v>1.3845621322256836</v>
      </c>
      <c r="H11" s="8">
        <f>F11/E11*100</f>
        <v>100</v>
      </c>
    </row>
    <row r="12" spans="1:8" ht="21.75" customHeight="1">
      <c r="A12" s="281" t="s">
        <v>40</v>
      </c>
      <c r="B12" s="281"/>
      <c r="C12" s="75">
        <f>C9</f>
        <v>1343972.52</v>
      </c>
      <c r="D12" s="75">
        <f>D9</f>
        <v>1148097</v>
      </c>
      <c r="E12" s="75">
        <f>E9</f>
        <v>1180156</v>
      </c>
      <c r="F12" s="75">
        <f>F9</f>
        <v>1164216.04</v>
      </c>
      <c r="G12" s="75">
        <f>F12/C12*100</f>
        <v>86.62498843354327</v>
      </c>
      <c r="H12" s="75">
        <f>F12/E12*100</f>
        <v>98.6493344947617</v>
      </c>
    </row>
    <row r="13" spans="1:7" ht="15">
      <c r="A13" s="41"/>
      <c r="B13" s="41"/>
      <c r="C13" s="9"/>
      <c r="D13" s="10"/>
      <c r="E13" s="10"/>
      <c r="F13" s="10"/>
      <c r="G13" s="10"/>
    </row>
    <row r="14" spans="1:7" ht="15">
      <c r="A14" s="4" t="s">
        <v>41</v>
      </c>
      <c r="B14" s="5"/>
      <c r="G14" s="6"/>
    </row>
    <row r="15" spans="1:8" ht="15" customHeight="1">
      <c r="A15" s="239" t="s">
        <v>29</v>
      </c>
      <c r="B15" s="241" t="s">
        <v>3</v>
      </c>
      <c r="C15" s="241" t="s">
        <v>213</v>
      </c>
      <c r="D15" s="243" t="s">
        <v>217</v>
      </c>
      <c r="E15" s="243" t="s">
        <v>218</v>
      </c>
      <c r="F15" s="243" t="s">
        <v>219</v>
      </c>
      <c r="G15" s="243" t="s">
        <v>74</v>
      </c>
      <c r="H15" s="243" t="s">
        <v>74</v>
      </c>
    </row>
    <row r="16" spans="1:8" ht="30" customHeight="1">
      <c r="A16" s="240"/>
      <c r="B16" s="242"/>
      <c r="C16" s="242"/>
      <c r="D16" s="244"/>
      <c r="E16" s="244"/>
      <c r="F16" s="244"/>
      <c r="G16" s="244"/>
      <c r="H16" s="244"/>
    </row>
    <row r="17" spans="1:18" s="47" customFormat="1" ht="12">
      <c r="A17" s="246">
        <v>1</v>
      </c>
      <c r="B17" s="246"/>
      <c r="C17" s="226">
        <v>2</v>
      </c>
      <c r="D17" s="46">
        <v>3</v>
      </c>
      <c r="E17" s="46">
        <v>4</v>
      </c>
      <c r="F17" s="46">
        <v>5</v>
      </c>
      <c r="G17" s="46" t="s">
        <v>75</v>
      </c>
      <c r="H17" s="46" t="s">
        <v>76</v>
      </c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8" ht="30">
      <c r="A18" s="97">
        <v>66</v>
      </c>
      <c r="B18" s="98" t="s">
        <v>44</v>
      </c>
      <c r="C18" s="99">
        <f>SUM(C19,C20,C21,C22,C23)</f>
        <v>47508.22</v>
      </c>
      <c r="D18" s="99">
        <f>SUM(D19,D20,D21,D22,D23)</f>
        <v>35193</v>
      </c>
      <c r="E18" s="99">
        <f>SUM(E19,E20,E21,E22,E23)</f>
        <v>89240</v>
      </c>
      <c r="F18" s="99">
        <f>SUM(F19,F20,F21,F22,F23)</f>
        <v>117643.56</v>
      </c>
      <c r="G18" s="99">
        <f aca="true" t="shared" si="0" ref="G18:G24">F18/C18*100</f>
        <v>247.6277999891387</v>
      </c>
      <c r="H18" s="99">
        <f aca="true" t="shared" si="1" ref="H18:H24">F18/E18*100</f>
        <v>131.8282832810399</v>
      </c>
    </row>
    <row r="19" spans="1:8" ht="15">
      <c r="A19" s="104">
        <v>6413</v>
      </c>
      <c r="B19" s="105" t="s">
        <v>200</v>
      </c>
      <c r="C19" s="106">
        <v>43.97</v>
      </c>
      <c r="D19" s="106">
        <v>80</v>
      </c>
      <c r="E19" s="106">
        <v>40</v>
      </c>
      <c r="F19" s="106">
        <v>42.1</v>
      </c>
      <c r="G19" s="8">
        <f>F19/C19*100</f>
        <v>95.74710029565614</v>
      </c>
      <c r="H19" s="8">
        <f>F19/E19*100</f>
        <v>105.25</v>
      </c>
    </row>
    <row r="20" spans="1:8" ht="15">
      <c r="A20" s="100">
        <v>6614</v>
      </c>
      <c r="B20" s="101" t="s">
        <v>159</v>
      </c>
      <c r="C20" s="102">
        <v>11440</v>
      </c>
      <c r="D20" s="103">
        <v>3000</v>
      </c>
      <c r="E20" s="103">
        <v>4343</v>
      </c>
      <c r="F20" s="103">
        <v>6900</v>
      </c>
      <c r="G20" s="8">
        <f t="shared" si="0"/>
        <v>60.31468531468531</v>
      </c>
      <c r="H20" s="8">
        <f t="shared" si="1"/>
        <v>158.87635275155424</v>
      </c>
    </row>
    <row r="21" spans="1:8" ht="15">
      <c r="A21" s="100">
        <v>6615</v>
      </c>
      <c r="B21" s="101" t="s">
        <v>158</v>
      </c>
      <c r="C21" s="102">
        <v>25393</v>
      </c>
      <c r="D21" s="103">
        <v>32113</v>
      </c>
      <c r="E21" s="103">
        <v>50443</v>
      </c>
      <c r="F21" s="103">
        <v>56991.06</v>
      </c>
      <c r="G21" s="8">
        <f t="shared" si="0"/>
        <v>224.43610443823098</v>
      </c>
      <c r="H21" s="8">
        <f t="shared" si="1"/>
        <v>112.98110738853755</v>
      </c>
    </row>
    <row r="22" spans="1:8" ht="15">
      <c r="A22" s="100">
        <v>6631</v>
      </c>
      <c r="B22" s="101" t="s">
        <v>196</v>
      </c>
      <c r="C22" s="102">
        <v>1200</v>
      </c>
      <c r="D22" s="103">
        <v>0</v>
      </c>
      <c r="E22" s="103">
        <v>2000</v>
      </c>
      <c r="F22" s="103">
        <v>2000</v>
      </c>
      <c r="G22" s="8">
        <f t="shared" si="0"/>
        <v>166.66666666666669</v>
      </c>
      <c r="H22" s="8">
        <f t="shared" si="1"/>
        <v>100</v>
      </c>
    </row>
    <row r="23" spans="1:8" ht="15">
      <c r="A23" s="100">
        <v>6632</v>
      </c>
      <c r="B23" s="101" t="s">
        <v>197</v>
      </c>
      <c r="C23" s="102">
        <v>9431.25</v>
      </c>
      <c r="D23" s="103">
        <v>0</v>
      </c>
      <c r="E23" s="103">
        <v>32414</v>
      </c>
      <c r="F23" s="103">
        <v>51710.4</v>
      </c>
      <c r="G23" s="8">
        <f t="shared" si="0"/>
        <v>548.2878727634195</v>
      </c>
      <c r="H23" s="8">
        <f t="shared" si="1"/>
        <v>159.53106682297772</v>
      </c>
    </row>
    <row r="24" spans="1:8" ht="15.75" customHeight="1">
      <c r="A24" s="281" t="s">
        <v>42</v>
      </c>
      <c r="B24" s="281"/>
      <c r="C24" s="75">
        <f>C18</f>
        <v>47508.22</v>
      </c>
      <c r="D24" s="75">
        <f>D18</f>
        <v>35193</v>
      </c>
      <c r="E24" s="75">
        <f>E18</f>
        <v>89240</v>
      </c>
      <c r="F24" s="75">
        <f>F18</f>
        <v>117643.56</v>
      </c>
      <c r="G24" s="75">
        <f t="shared" si="0"/>
        <v>247.6277999891387</v>
      </c>
      <c r="H24" s="75">
        <f t="shared" si="1"/>
        <v>131.8282832810399</v>
      </c>
    </row>
    <row r="25" spans="1:7" ht="15">
      <c r="A25" s="41"/>
      <c r="B25" s="41"/>
      <c r="C25" s="9"/>
      <c r="D25" s="10"/>
      <c r="E25" s="10"/>
      <c r="F25" s="10"/>
      <c r="G25" s="10"/>
    </row>
    <row r="26" spans="1:7" ht="15">
      <c r="A26" s="4" t="s">
        <v>48</v>
      </c>
      <c r="B26" s="5"/>
      <c r="G26" s="6"/>
    </row>
    <row r="27" spans="1:8" ht="15" customHeight="1">
      <c r="A27" s="239" t="s">
        <v>29</v>
      </c>
      <c r="B27" s="241" t="s">
        <v>3</v>
      </c>
      <c r="C27" s="241" t="s">
        <v>213</v>
      </c>
      <c r="D27" s="243" t="s">
        <v>217</v>
      </c>
      <c r="E27" s="243" t="s">
        <v>218</v>
      </c>
      <c r="F27" s="243" t="s">
        <v>219</v>
      </c>
      <c r="G27" s="243" t="s">
        <v>74</v>
      </c>
      <c r="H27" s="243" t="s">
        <v>74</v>
      </c>
    </row>
    <row r="28" spans="1:8" ht="37.5" customHeight="1">
      <c r="A28" s="240"/>
      <c r="B28" s="242"/>
      <c r="C28" s="242"/>
      <c r="D28" s="244"/>
      <c r="E28" s="244"/>
      <c r="F28" s="244"/>
      <c r="G28" s="244"/>
      <c r="H28" s="244"/>
    </row>
    <row r="29" spans="1:18" s="48" customFormat="1" ht="12">
      <c r="A29" s="246">
        <v>1</v>
      </c>
      <c r="B29" s="246"/>
      <c r="C29" s="226">
        <v>2</v>
      </c>
      <c r="D29" s="46">
        <v>3</v>
      </c>
      <c r="E29" s="46">
        <v>4</v>
      </c>
      <c r="F29" s="46">
        <v>5</v>
      </c>
      <c r="G29" s="46" t="s">
        <v>75</v>
      </c>
      <c r="H29" s="46" t="s">
        <v>76</v>
      </c>
      <c r="I29" s="251"/>
      <c r="J29" s="252"/>
      <c r="K29" s="252"/>
      <c r="L29" s="274"/>
      <c r="M29" s="274"/>
      <c r="N29" s="185" t="s">
        <v>4</v>
      </c>
      <c r="O29" s="185" t="s">
        <v>5</v>
      </c>
      <c r="P29" s="186"/>
      <c r="Q29" s="186"/>
      <c r="R29" s="186"/>
    </row>
    <row r="30" spans="1:18" s="13" customFormat="1" ht="15">
      <c r="A30" s="95">
        <v>652</v>
      </c>
      <c r="B30" s="96" t="s">
        <v>49</v>
      </c>
      <c r="C30" s="76">
        <f>SUM(C31:C35)</f>
        <v>564933.82</v>
      </c>
      <c r="D30" s="76">
        <f>SUM(D31:D35)</f>
        <v>622925</v>
      </c>
      <c r="E30" s="76">
        <f>SUM(E31:E35)</f>
        <v>532135.9299999999</v>
      </c>
      <c r="F30" s="76">
        <f>SUM(F31:F35)</f>
        <v>500353.64</v>
      </c>
      <c r="G30" s="76">
        <f aca="true" t="shared" si="2" ref="G30:G36">F30/C30*100</f>
        <v>88.56854064782314</v>
      </c>
      <c r="H30" s="77">
        <f aca="true" t="shared" si="3" ref="H30:H36">F30/E30*100</f>
        <v>94.02741137964506</v>
      </c>
      <c r="I30" s="251"/>
      <c r="J30" s="252"/>
      <c r="K30" s="252"/>
      <c r="L30" s="274"/>
      <c r="M30" s="274"/>
      <c r="N30" s="43"/>
      <c r="O30" s="43"/>
      <c r="P30" s="187"/>
      <c r="Q30" s="187"/>
      <c r="R30" s="187"/>
    </row>
    <row r="31" spans="1:18" s="17" customFormat="1" ht="30">
      <c r="A31" s="100">
        <v>65264</v>
      </c>
      <c r="B31" s="101" t="s">
        <v>50</v>
      </c>
      <c r="C31" s="219">
        <v>552048.6</v>
      </c>
      <c r="D31" s="103">
        <v>601955</v>
      </c>
      <c r="E31" s="103">
        <v>490997</v>
      </c>
      <c r="F31" s="155">
        <v>459213.07</v>
      </c>
      <c r="G31" s="8">
        <f t="shared" si="2"/>
        <v>83.18344979047136</v>
      </c>
      <c r="H31" s="8">
        <f t="shared" si="3"/>
        <v>93.52665494901191</v>
      </c>
      <c r="I31" s="251"/>
      <c r="J31" s="252"/>
      <c r="K31" s="15"/>
      <c r="L31" s="236"/>
      <c r="M31" s="236"/>
      <c r="N31" s="188"/>
      <c r="O31" s="188"/>
      <c r="P31" s="189"/>
      <c r="Q31" s="189"/>
      <c r="R31" s="189"/>
    </row>
    <row r="32" spans="1:18" s="17" customFormat="1" ht="30">
      <c r="A32" s="100">
        <v>65267</v>
      </c>
      <c r="B32" s="101" t="s">
        <v>191</v>
      </c>
      <c r="C32" s="102"/>
      <c r="D32" s="103">
        <v>0</v>
      </c>
      <c r="E32" s="103"/>
      <c r="F32" s="155"/>
      <c r="G32" s="8" t="e">
        <f t="shared" si="2"/>
        <v>#DIV/0!</v>
      </c>
      <c r="H32" s="8" t="e">
        <f t="shared" si="3"/>
        <v>#DIV/0!</v>
      </c>
      <c r="I32" s="251"/>
      <c r="J32" s="252"/>
      <c r="K32" s="15"/>
      <c r="L32" s="15"/>
      <c r="M32" s="236"/>
      <c r="N32" s="188"/>
      <c r="O32" s="188"/>
      <c r="P32" s="189"/>
      <c r="Q32" s="189"/>
      <c r="R32" s="189"/>
    </row>
    <row r="33" spans="1:18" s="17" customFormat="1" ht="15">
      <c r="A33" s="100">
        <v>65268</v>
      </c>
      <c r="B33" s="101" t="s">
        <v>190</v>
      </c>
      <c r="C33" s="102">
        <v>4050</v>
      </c>
      <c r="D33" s="103">
        <v>14470</v>
      </c>
      <c r="E33" s="103">
        <v>22476.93</v>
      </c>
      <c r="F33" s="155">
        <v>22226.93</v>
      </c>
      <c r="G33" s="8">
        <f t="shared" si="2"/>
        <v>548.8130864197532</v>
      </c>
      <c r="H33" s="8">
        <f t="shared" si="3"/>
        <v>98.88774846031019</v>
      </c>
      <c r="I33" s="10"/>
      <c r="J33" s="15"/>
      <c r="K33" s="15"/>
      <c r="L33" s="15"/>
      <c r="M33" s="236"/>
      <c r="N33" s="188"/>
      <c r="O33" s="188"/>
      <c r="P33" s="189"/>
      <c r="Q33" s="189"/>
      <c r="R33" s="189"/>
    </row>
    <row r="34" spans="1:18" s="17" customFormat="1" ht="30">
      <c r="A34" s="100">
        <v>65269</v>
      </c>
      <c r="B34" s="101" t="s">
        <v>160</v>
      </c>
      <c r="C34" s="102">
        <v>8835.22</v>
      </c>
      <c r="D34" s="103">
        <v>6500</v>
      </c>
      <c r="E34" s="103">
        <v>6662</v>
      </c>
      <c r="F34" s="155">
        <v>6913.64</v>
      </c>
      <c r="G34" s="8">
        <f t="shared" si="2"/>
        <v>78.25090942840134</v>
      </c>
      <c r="H34" s="8">
        <f t="shared" si="3"/>
        <v>103.7772440708496</v>
      </c>
      <c r="I34" s="10"/>
      <c r="J34" s="15"/>
      <c r="K34" s="15"/>
      <c r="L34" s="15"/>
      <c r="M34" s="236"/>
      <c r="N34" s="188"/>
      <c r="O34" s="188"/>
      <c r="P34" s="189"/>
      <c r="Q34" s="189"/>
      <c r="R34" s="189"/>
    </row>
    <row r="35" spans="1:18" s="17" customFormat="1" ht="15">
      <c r="A35" s="169">
        <v>68311</v>
      </c>
      <c r="B35" s="170" t="s">
        <v>201</v>
      </c>
      <c r="C35" s="102">
        <v>0</v>
      </c>
      <c r="D35" s="103">
        <v>0</v>
      </c>
      <c r="E35" s="103">
        <v>12000</v>
      </c>
      <c r="F35" s="103">
        <v>12000</v>
      </c>
      <c r="G35" s="8" t="e">
        <f>F35/C35*100</f>
        <v>#DIV/0!</v>
      </c>
      <c r="H35" s="8">
        <f>F35/E35*100</f>
        <v>100</v>
      </c>
      <c r="I35" s="10"/>
      <c r="J35" s="15"/>
      <c r="K35" s="15"/>
      <c r="L35" s="15"/>
      <c r="M35" s="15"/>
      <c r="N35" s="188"/>
      <c r="O35" s="188"/>
      <c r="P35" s="189"/>
      <c r="Q35" s="189"/>
      <c r="R35" s="189"/>
    </row>
    <row r="36" spans="1:16" ht="14.25" customHeight="1">
      <c r="A36" s="284" t="s">
        <v>73</v>
      </c>
      <c r="B36" s="285"/>
      <c r="C36" s="75">
        <f>C30</f>
        <v>564933.82</v>
      </c>
      <c r="D36" s="75">
        <f>D30</f>
        <v>622925</v>
      </c>
      <c r="E36" s="75">
        <f>E30</f>
        <v>532135.9299999999</v>
      </c>
      <c r="F36" s="75">
        <f>F30</f>
        <v>500353.64</v>
      </c>
      <c r="G36" s="75">
        <f t="shared" si="2"/>
        <v>88.56854064782314</v>
      </c>
      <c r="H36" s="75">
        <f t="shared" si="3"/>
        <v>94.02741137964506</v>
      </c>
      <c r="I36" s="18"/>
      <c r="J36" s="19"/>
      <c r="K36" s="19"/>
      <c r="L36" s="19"/>
      <c r="M36" s="19"/>
      <c r="N36" s="182">
        <v>0</v>
      </c>
      <c r="O36" s="182">
        <v>0</v>
      </c>
      <c r="P36" s="189"/>
    </row>
    <row r="37" spans="1:16" ht="15">
      <c r="A37" s="41"/>
      <c r="B37" s="41"/>
      <c r="C37" s="9"/>
      <c r="D37" s="10"/>
      <c r="E37" s="10"/>
      <c r="F37" s="10"/>
      <c r="G37" s="10"/>
      <c r="I37" s="18"/>
      <c r="J37" s="19"/>
      <c r="K37" s="19"/>
      <c r="L37" s="19"/>
      <c r="M37" s="19"/>
      <c r="N37" s="182">
        <v>0</v>
      </c>
      <c r="O37" s="182">
        <v>0</v>
      </c>
      <c r="P37" s="189"/>
    </row>
    <row r="38" spans="1:18" s="11" customFormat="1" ht="15">
      <c r="A38" s="11" t="s">
        <v>33</v>
      </c>
      <c r="B38" s="3"/>
      <c r="C38" s="3"/>
      <c r="D38" s="30"/>
      <c r="E38" s="30"/>
      <c r="F38" s="30"/>
      <c r="G38" s="12"/>
      <c r="H38" s="3"/>
      <c r="I38" s="10"/>
      <c r="J38" s="15"/>
      <c r="K38" s="15"/>
      <c r="L38" s="15"/>
      <c r="M38" s="15"/>
      <c r="N38" s="190"/>
      <c r="O38" s="190"/>
      <c r="P38" s="189"/>
      <c r="Q38" s="190"/>
      <c r="R38" s="190"/>
    </row>
    <row r="39" spans="1:18" s="11" customFormat="1" ht="15" customHeight="1">
      <c r="A39" s="239" t="s">
        <v>29</v>
      </c>
      <c r="B39" s="241" t="s">
        <v>3</v>
      </c>
      <c r="C39" s="241" t="s">
        <v>213</v>
      </c>
      <c r="D39" s="243" t="s">
        <v>217</v>
      </c>
      <c r="E39" s="243" t="s">
        <v>218</v>
      </c>
      <c r="F39" s="243" t="s">
        <v>219</v>
      </c>
      <c r="G39" s="243" t="s">
        <v>74</v>
      </c>
      <c r="H39" s="243" t="s">
        <v>74</v>
      </c>
      <c r="I39" s="10"/>
      <c r="J39" s="15"/>
      <c r="K39" s="15"/>
      <c r="L39" s="15"/>
      <c r="M39" s="15"/>
      <c r="N39" s="190"/>
      <c r="O39" s="190"/>
      <c r="P39" s="189"/>
      <c r="Q39" s="190"/>
      <c r="R39" s="190"/>
    </row>
    <row r="40" spans="1:18" s="11" customFormat="1" ht="27.75" customHeight="1">
      <c r="A40" s="240"/>
      <c r="B40" s="242"/>
      <c r="C40" s="242"/>
      <c r="D40" s="244"/>
      <c r="E40" s="244"/>
      <c r="F40" s="244"/>
      <c r="G40" s="244"/>
      <c r="H40" s="244"/>
      <c r="I40" s="10"/>
      <c r="J40" s="15"/>
      <c r="K40" s="15"/>
      <c r="L40" s="15"/>
      <c r="M40" s="15"/>
      <c r="N40" s="190"/>
      <c r="O40" s="190"/>
      <c r="P40" s="189"/>
      <c r="Q40" s="190"/>
      <c r="R40" s="190"/>
    </row>
    <row r="41" spans="1:18" s="50" customFormat="1" ht="12">
      <c r="A41" s="246">
        <v>1</v>
      </c>
      <c r="B41" s="246"/>
      <c r="C41" s="226">
        <v>2</v>
      </c>
      <c r="D41" s="46">
        <v>3</v>
      </c>
      <c r="E41" s="46">
        <v>4</v>
      </c>
      <c r="F41" s="46">
        <v>5</v>
      </c>
      <c r="G41" s="46" t="s">
        <v>75</v>
      </c>
      <c r="H41" s="46" t="s">
        <v>76</v>
      </c>
      <c r="I41" s="49"/>
      <c r="J41" s="191"/>
      <c r="K41" s="191"/>
      <c r="L41" s="191"/>
      <c r="M41" s="191"/>
      <c r="N41" s="192"/>
      <c r="O41" s="192"/>
      <c r="P41" s="193"/>
      <c r="Q41" s="192"/>
      <c r="R41" s="192"/>
    </row>
    <row r="42" spans="1:8" ht="30">
      <c r="A42" s="97">
        <v>63</v>
      </c>
      <c r="B42" s="98" t="s">
        <v>34</v>
      </c>
      <c r="C42" s="99">
        <f>SUM(C43,C46,C49)</f>
        <v>11348256.95</v>
      </c>
      <c r="D42" s="99">
        <f>SUM(D43,D46,D49)</f>
        <v>11335000</v>
      </c>
      <c r="E42" s="99">
        <f>SUM(E43,E46,E49)</f>
        <v>12377635</v>
      </c>
      <c r="F42" s="99">
        <f>SUM(F43,F46,F49)</f>
        <v>12241659.57</v>
      </c>
      <c r="G42" s="99">
        <f aca="true" t="shared" si="4" ref="G42:G53">F42/C42*100</f>
        <v>107.8725977384571</v>
      </c>
      <c r="H42" s="99">
        <f aca="true" t="shared" si="5" ref="H42:H53">F42/E42*100</f>
        <v>98.90144256152327</v>
      </c>
    </row>
    <row r="43" spans="1:8" ht="15">
      <c r="A43" s="97">
        <v>633</v>
      </c>
      <c r="B43" s="98" t="s">
        <v>133</v>
      </c>
      <c r="C43" s="99">
        <f>SUM(C44:C45)</f>
        <v>0</v>
      </c>
      <c r="D43" s="99">
        <f>SUM(D44:D45)</f>
        <v>0</v>
      </c>
      <c r="E43" s="99">
        <f>SUM(E44:E45)</f>
        <v>0</v>
      </c>
      <c r="F43" s="99">
        <f>SUM(F44:F45)</f>
        <v>0</v>
      </c>
      <c r="G43" s="99" t="e">
        <f t="shared" si="4"/>
        <v>#DIV/0!</v>
      </c>
      <c r="H43" s="99" t="e">
        <f t="shared" si="5"/>
        <v>#DIV/0!</v>
      </c>
    </row>
    <row r="44" spans="1:8" ht="15">
      <c r="A44" s="107">
        <v>6331</v>
      </c>
      <c r="B44" s="108" t="s">
        <v>153</v>
      </c>
      <c r="C44" s="109">
        <v>0</v>
      </c>
      <c r="D44" s="8">
        <v>0</v>
      </c>
      <c r="E44" s="8">
        <v>0</v>
      </c>
      <c r="F44" s="8">
        <v>0</v>
      </c>
      <c r="G44" s="8" t="e">
        <f t="shared" si="4"/>
        <v>#DIV/0!</v>
      </c>
      <c r="H44" s="8" t="e">
        <f t="shared" si="5"/>
        <v>#DIV/0!</v>
      </c>
    </row>
    <row r="45" spans="1:8" ht="29.25" customHeight="1">
      <c r="A45" s="100">
        <v>634</v>
      </c>
      <c r="B45" s="101" t="s">
        <v>30</v>
      </c>
      <c r="C45" s="102">
        <v>0</v>
      </c>
      <c r="D45" s="103">
        <v>0</v>
      </c>
      <c r="E45" s="103">
        <v>0</v>
      </c>
      <c r="F45" s="103">
        <v>0</v>
      </c>
      <c r="G45" s="8" t="e">
        <f t="shared" si="4"/>
        <v>#DIV/0!</v>
      </c>
      <c r="H45" s="8" t="e">
        <f t="shared" si="5"/>
        <v>#DIV/0!</v>
      </c>
    </row>
    <row r="46" spans="1:8" ht="30">
      <c r="A46" s="110">
        <v>636</v>
      </c>
      <c r="B46" s="111" t="s">
        <v>54</v>
      </c>
      <c r="C46" s="112">
        <f>SUM(C47:C48)</f>
        <v>11348256.95</v>
      </c>
      <c r="D46" s="112">
        <f>SUM(D47:D48)</f>
        <v>11335000</v>
      </c>
      <c r="E46" s="112">
        <f>SUM(E47:E48)</f>
        <v>12377635</v>
      </c>
      <c r="F46" s="112">
        <f>SUM(F47:F48)</f>
        <v>12241659.57</v>
      </c>
      <c r="G46" s="99">
        <f t="shared" si="4"/>
        <v>107.8725977384571</v>
      </c>
      <c r="H46" s="99">
        <f t="shared" si="5"/>
        <v>98.90144256152327</v>
      </c>
    </row>
    <row r="47" spans="1:8" ht="30">
      <c r="A47" s="100">
        <v>6361</v>
      </c>
      <c r="B47" s="101" t="s">
        <v>154</v>
      </c>
      <c r="C47" s="102">
        <v>11287930.93</v>
      </c>
      <c r="D47" s="103">
        <v>11305000</v>
      </c>
      <c r="E47" s="103">
        <v>12352635</v>
      </c>
      <c r="F47" s="103">
        <v>12209612.82</v>
      </c>
      <c r="G47" s="8">
        <f t="shared" si="4"/>
        <v>108.16519781805576</v>
      </c>
      <c r="H47" s="8">
        <f t="shared" si="5"/>
        <v>98.84217270242341</v>
      </c>
    </row>
    <row r="48" spans="1:8" ht="30">
      <c r="A48" s="100">
        <v>6362</v>
      </c>
      <c r="B48" s="101" t="s">
        <v>157</v>
      </c>
      <c r="C48" s="102">
        <v>60326.02</v>
      </c>
      <c r="D48" s="103">
        <v>30000</v>
      </c>
      <c r="E48" s="103">
        <v>25000</v>
      </c>
      <c r="F48" s="103">
        <v>32046.75</v>
      </c>
      <c r="G48" s="8">
        <f t="shared" si="4"/>
        <v>53.12259950184017</v>
      </c>
      <c r="H48" s="8">
        <f t="shared" si="5"/>
        <v>128.187</v>
      </c>
    </row>
    <row r="49" spans="1:8" ht="15">
      <c r="A49" s="110">
        <v>638</v>
      </c>
      <c r="B49" s="111" t="s">
        <v>155</v>
      </c>
      <c r="C49" s="113">
        <f>SUM(C50)</f>
        <v>0</v>
      </c>
      <c r="D49" s="113">
        <f>SUM(D50)</f>
        <v>0</v>
      </c>
      <c r="E49" s="113">
        <f>SUM(E50)</f>
        <v>0</v>
      </c>
      <c r="F49" s="113">
        <f>SUM(F50)</f>
        <v>0</v>
      </c>
      <c r="G49" s="99" t="e">
        <f t="shared" si="4"/>
        <v>#DIV/0!</v>
      </c>
      <c r="H49" s="99" t="e">
        <f t="shared" si="5"/>
        <v>#DIV/0!</v>
      </c>
    </row>
    <row r="50" spans="1:8" ht="15">
      <c r="A50" s="100">
        <v>6381</v>
      </c>
      <c r="B50" s="101" t="s">
        <v>156</v>
      </c>
      <c r="C50" s="102"/>
      <c r="D50" s="103"/>
      <c r="E50" s="103"/>
      <c r="F50" s="103">
        <v>0</v>
      </c>
      <c r="G50" s="8" t="e">
        <f t="shared" si="4"/>
        <v>#DIV/0!</v>
      </c>
      <c r="H50" s="8" t="e">
        <f t="shared" si="5"/>
        <v>#DIV/0!</v>
      </c>
    </row>
    <row r="51" spans="1:8" ht="15">
      <c r="A51" s="282" t="s">
        <v>35</v>
      </c>
      <c r="B51" s="283"/>
      <c r="C51" s="75">
        <f>C42</f>
        <v>11348256.95</v>
      </c>
      <c r="D51" s="75">
        <f>D42</f>
        <v>11335000</v>
      </c>
      <c r="E51" s="75">
        <f>E42</f>
        <v>12377635</v>
      </c>
      <c r="F51" s="75">
        <f>F42</f>
        <v>12241659.57</v>
      </c>
      <c r="G51" s="75">
        <f t="shared" si="4"/>
        <v>107.8725977384571</v>
      </c>
      <c r="H51" s="75">
        <f t="shared" si="5"/>
        <v>98.90144256152327</v>
      </c>
    </row>
    <row r="52" spans="1:8" ht="15">
      <c r="A52" s="57"/>
      <c r="B52" s="57"/>
      <c r="C52" s="10"/>
      <c r="D52" s="10"/>
      <c r="E52" s="10"/>
      <c r="F52" s="10"/>
      <c r="G52" s="73"/>
      <c r="H52" s="74"/>
    </row>
    <row r="53" spans="1:18" s="39" customFormat="1" ht="19.5">
      <c r="A53" s="289" t="s">
        <v>119</v>
      </c>
      <c r="B53" s="289"/>
      <c r="C53" s="78">
        <f>SUM(C12,C24,C36,C51)</f>
        <v>13304671.51</v>
      </c>
      <c r="D53" s="78">
        <f>SUM(D12,D24,D36,D51)</f>
        <v>13141215</v>
      </c>
      <c r="E53" s="78">
        <f>SUM(E12,E24,E36,E51)</f>
        <v>14179166.93</v>
      </c>
      <c r="F53" s="78">
        <f>SUM(F12,F24,F36,F51)</f>
        <v>14023872.81</v>
      </c>
      <c r="G53" s="75">
        <f t="shared" si="4"/>
        <v>105.40562989066989</v>
      </c>
      <c r="H53" s="75">
        <f t="shared" si="5"/>
        <v>98.90477260923257</v>
      </c>
      <c r="J53" s="194"/>
      <c r="K53" s="194"/>
      <c r="L53" s="194"/>
      <c r="M53" s="194"/>
      <c r="N53" s="194"/>
      <c r="O53" s="194"/>
      <c r="P53" s="194"/>
      <c r="Q53" s="194"/>
      <c r="R53" s="194"/>
    </row>
    <row r="54" spans="1:8" ht="15">
      <c r="A54" s="9"/>
      <c r="B54" s="9"/>
      <c r="C54" s="58"/>
      <c r="D54" s="58"/>
      <c r="E54" s="58"/>
      <c r="F54" s="58"/>
      <c r="G54" s="10"/>
      <c r="H54" s="10"/>
    </row>
    <row r="55" spans="1:8" ht="20.25">
      <c r="A55" s="267" t="s">
        <v>120</v>
      </c>
      <c r="B55" s="267"/>
      <c r="C55" s="267"/>
      <c r="D55" s="267"/>
      <c r="E55" s="267"/>
      <c r="F55" s="267"/>
      <c r="G55" s="267"/>
      <c r="H55" s="267"/>
    </row>
    <row r="56" spans="1:8" ht="18.75">
      <c r="A56" s="60"/>
      <c r="B56" s="60"/>
      <c r="C56" s="60"/>
      <c r="D56" s="60"/>
      <c r="E56" s="60"/>
      <c r="F56" s="60"/>
      <c r="G56" s="60"/>
      <c r="H56" s="60"/>
    </row>
    <row r="57" spans="1:8" ht="13.5" customHeight="1">
      <c r="A57" s="239" t="s">
        <v>29</v>
      </c>
      <c r="B57" s="241" t="s">
        <v>3</v>
      </c>
      <c r="C57" s="241" t="s">
        <v>213</v>
      </c>
      <c r="D57" s="243" t="s">
        <v>217</v>
      </c>
      <c r="E57" s="243" t="s">
        <v>218</v>
      </c>
      <c r="F57" s="243" t="s">
        <v>219</v>
      </c>
      <c r="G57" s="243" t="s">
        <v>74</v>
      </c>
      <c r="H57" s="243" t="s">
        <v>74</v>
      </c>
    </row>
    <row r="58" spans="1:8" ht="15">
      <c r="A58" s="240"/>
      <c r="B58" s="242"/>
      <c r="C58" s="242"/>
      <c r="D58" s="244"/>
      <c r="E58" s="244"/>
      <c r="F58" s="244"/>
      <c r="G58" s="244"/>
      <c r="H58" s="244"/>
    </row>
    <row r="59" spans="1:8" ht="13.5" customHeight="1">
      <c r="A59" s="246">
        <v>1</v>
      </c>
      <c r="B59" s="246"/>
      <c r="C59" s="226">
        <v>2</v>
      </c>
      <c r="D59" s="46">
        <v>3</v>
      </c>
      <c r="E59" s="46">
        <v>4</v>
      </c>
      <c r="F59" s="46">
        <v>5</v>
      </c>
      <c r="G59" s="46" t="s">
        <v>75</v>
      </c>
      <c r="H59" s="46" t="s">
        <v>76</v>
      </c>
    </row>
    <row r="60" spans="1:8" ht="15">
      <c r="A60" s="114">
        <v>1</v>
      </c>
      <c r="B60" s="115" t="s">
        <v>0</v>
      </c>
      <c r="C60" s="116">
        <f>SUM(C12)</f>
        <v>1343972.52</v>
      </c>
      <c r="D60" s="116">
        <f>SUM(D12)</f>
        <v>1148097</v>
      </c>
      <c r="E60" s="116">
        <f>SUM(E12)</f>
        <v>1180156</v>
      </c>
      <c r="F60" s="116">
        <f>SUM(F12)</f>
        <v>1164216.04</v>
      </c>
      <c r="G60" s="8">
        <f>F60/C60*100</f>
        <v>86.62498843354327</v>
      </c>
      <c r="H60" s="8">
        <f>F60/E60*100</f>
        <v>98.6493344947617</v>
      </c>
    </row>
    <row r="61" spans="1:8" ht="15">
      <c r="A61" s="114">
        <v>3</v>
      </c>
      <c r="B61" s="115" t="s">
        <v>121</v>
      </c>
      <c r="C61" s="116">
        <f>SUM(C24)</f>
        <v>47508.22</v>
      </c>
      <c r="D61" s="116">
        <f>SUM(D24)</f>
        <v>35193</v>
      </c>
      <c r="E61" s="116">
        <f>SUM(E24)</f>
        <v>89240</v>
      </c>
      <c r="F61" s="116">
        <f>SUM(F24)</f>
        <v>117643.56</v>
      </c>
      <c r="G61" s="8">
        <f>F61/C61*100</f>
        <v>247.6277999891387</v>
      </c>
      <c r="H61" s="8">
        <f>F61/E61*100</f>
        <v>131.8282832810399</v>
      </c>
    </row>
    <row r="62" spans="1:8" ht="15">
      <c r="A62" s="114">
        <v>4</v>
      </c>
      <c r="B62" s="115" t="s">
        <v>64</v>
      </c>
      <c r="C62" s="116">
        <f>SUM(C36)</f>
        <v>564933.82</v>
      </c>
      <c r="D62" s="116">
        <f>SUM(D36)</f>
        <v>622925</v>
      </c>
      <c r="E62" s="116">
        <f>SUM(E36)</f>
        <v>532135.9299999999</v>
      </c>
      <c r="F62" s="116">
        <f>SUM(F36)</f>
        <v>500353.64</v>
      </c>
      <c r="G62" s="8">
        <f>F62/C62*100</f>
        <v>88.56854064782314</v>
      </c>
      <c r="H62" s="8">
        <f>F62/E62*100</f>
        <v>94.02741137964506</v>
      </c>
    </row>
    <row r="63" spans="1:8" ht="15">
      <c r="A63" s="114">
        <v>5</v>
      </c>
      <c r="B63" s="115" t="s">
        <v>2</v>
      </c>
      <c r="C63" s="116">
        <f>SUM(C51)</f>
        <v>11348256.95</v>
      </c>
      <c r="D63" s="116">
        <f>SUM(D51)</f>
        <v>11335000</v>
      </c>
      <c r="E63" s="116">
        <f>SUM(E51)</f>
        <v>12377635</v>
      </c>
      <c r="F63" s="116">
        <f>SUM(F51)</f>
        <v>12241659.57</v>
      </c>
      <c r="G63" s="8">
        <f>F63/C63*100</f>
        <v>107.8725977384571</v>
      </c>
      <c r="H63" s="8">
        <f>F63/E63*100</f>
        <v>98.90144256152327</v>
      </c>
    </row>
    <row r="64" spans="1:8" ht="15">
      <c r="A64" s="9"/>
      <c r="B64" s="9"/>
      <c r="C64" s="58"/>
      <c r="D64" s="58"/>
      <c r="E64" s="58"/>
      <c r="F64" s="58"/>
      <c r="G64" s="10"/>
      <c r="H64" s="10"/>
    </row>
    <row r="65" spans="1:8" ht="15">
      <c r="A65" s="9"/>
      <c r="B65" s="9"/>
      <c r="C65" s="58"/>
      <c r="D65" s="58"/>
      <c r="E65" s="58"/>
      <c r="F65" s="58"/>
      <c r="G65" s="10"/>
      <c r="H65" s="10"/>
    </row>
    <row r="66" spans="1:8" ht="20.25">
      <c r="A66" s="286" t="s">
        <v>71</v>
      </c>
      <c r="B66" s="286"/>
      <c r="C66" s="286"/>
      <c r="D66" s="286"/>
      <c r="E66" s="286"/>
      <c r="F66" s="286"/>
      <c r="G66" s="286"/>
      <c r="H66" s="10"/>
    </row>
    <row r="67" spans="1:8" ht="15.75" customHeight="1">
      <c r="A67" s="9"/>
      <c r="B67" s="9"/>
      <c r="C67" s="9"/>
      <c r="D67" s="9"/>
      <c r="E67" s="9"/>
      <c r="F67" s="9"/>
      <c r="G67" s="9"/>
      <c r="H67" s="10"/>
    </row>
    <row r="68" spans="1:18" s="51" customFormat="1" ht="15">
      <c r="A68" s="81" t="s">
        <v>45</v>
      </c>
      <c r="B68" s="82"/>
      <c r="D68" s="227"/>
      <c r="E68" s="227"/>
      <c r="F68" s="227"/>
      <c r="G68" s="53"/>
      <c r="J68" s="195"/>
      <c r="K68" s="195"/>
      <c r="L68" s="195"/>
      <c r="M68" s="195"/>
      <c r="N68" s="195"/>
      <c r="O68" s="195"/>
      <c r="P68" s="195"/>
      <c r="Q68" s="195"/>
      <c r="R68" s="195"/>
    </row>
    <row r="69" spans="1:10" ht="13.5" customHeight="1">
      <c r="A69" s="239" t="s">
        <v>29</v>
      </c>
      <c r="B69" s="241" t="s">
        <v>3</v>
      </c>
      <c r="C69" s="241" t="s">
        <v>213</v>
      </c>
      <c r="D69" s="243" t="s">
        <v>217</v>
      </c>
      <c r="E69" s="243" t="s">
        <v>218</v>
      </c>
      <c r="F69" s="243" t="s">
        <v>219</v>
      </c>
      <c r="G69" s="243" t="s">
        <v>74</v>
      </c>
      <c r="H69" s="243" t="s">
        <v>74</v>
      </c>
      <c r="J69" s="195"/>
    </row>
    <row r="70" spans="1:10" ht="30.75" customHeight="1">
      <c r="A70" s="240"/>
      <c r="B70" s="242"/>
      <c r="C70" s="242"/>
      <c r="D70" s="244"/>
      <c r="E70" s="244"/>
      <c r="F70" s="244"/>
      <c r="G70" s="244"/>
      <c r="H70" s="244"/>
      <c r="J70" s="195"/>
    </row>
    <row r="71" spans="1:18" s="47" customFormat="1" ht="15">
      <c r="A71" s="246">
        <v>1</v>
      </c>
      <c r="B71" s="246"/>
      <c r="C71" s="226">
        <v>2</v>
      </c>
      <c r="D71" s="46">
        <v>3</v>
      </c>
      <c r="E71" s="46">
        <v>4</v>
      </c>
      <c r="F71" s="46">
        <v>5</v>
      </c>
      <c r="G71" s="46" t="s">
        <v>75</v>
      </c>
      <c r="H71" s="46" t="s">
        <v>76</v>
      </c>
      <c r="J71" s="195"/>
      <c r="K71" s="184"/>
      <c r="L71" s="184"/>
      <c r="M71" s="184"/>
      <c r="N71" s="184"/>
      <c r="O71" s="184"/>
      <c r="P71" s="184"/>
      <c r="Q71" s="184"/>
      <c r="R71" s="184"/>
    </row>
    <row r="72" spans="1:10" ht="15">
      <c r="A72" s="107">
        <v>922</v>
      </c>
      <c r="B72" s="108" t="s">
        <v>46</v>
      </c>
      <c r="C72" s="8">
        <f>SUM(C73)</f>
        <v>34428.06</v>
      </c>
      <c r="D72" s="8">
        <f>SUM(D73)</f>
        <v>0</v>
      </c>
      <c r="E72" s="8">
        <f>SUM(E73)</f>
        <v>33597.94</v>
      </c>
      <c r="F72" s="8">
        <f>SUM(F73)</f>
        <v>33597.94</v>
      </c>
      <c r="G72" s="8">
        <f>F72/C72*100</f>
        <v>97.58882725311855</v>
      </c>
      <c r="H72" s="8">
        <f>F72/E72*100</f>
        <v>100</v>
      </c>
      <c r="J72" s="195"/>
    </row>
    <row r="73" spans="1:18" s="11" customFormat="1" ht="15">
      <c r="A73" s="100">
        <v>92211</v>
      </c>
      <c r="B73" s="101" t="s">
        <v>47</v>
      </c>
      <c r="C73" s="102">
        <v>34428.06</v>
      </c>
      <c r="D73" s="117"/>
      <c r="E73" s="117">
        <v>33597.94</v>
      </c>
      <c r="F73" s="117">
        <v>33597.94</v>
      </c>
      <c r="G73" s="8">
        <f>F73/C73*100</f>
        <v>97.58882725311855</v>
      </c>
      <c r="H73" s="8">
        <f>F73/E73*100</f>
        <v>100</v>
      </c>
      <c r="I73" s="10"/>
      <c r="J73" s="195"/>
      <c r="K73" s="15"/>
      <c r="L73" s="15"/>
      <c r="M73" s="15"/>
      <c r="N73" s="190"/>
      <c r="O73" s="190"/>
      <c r="P73" s="189"/>
      <c r="Q73" s="190"/>
      <c r="R73" s="190"/>
    </row>
    <row r="74" spans="1:18" s="11" customFormat="1" ht="24.75" customHeight="1">
      <c r="A74" s="265" t="s">
        <v>51</v>
      </c>
      <c r="B74" s="266"/>
      <c r="C74" s="75">
        <f>C72</f>
        <v>34428.06</v>
      </c>
      <c r="D74" s="75">
        <f>D72</f>
        <v>0</v>
      </c>
      <c r="E74" s="75">
        <f>E72</f>
        <v>33597.94</v>
      </c>
      <c r="F74" s="75">
        <f>F72</f>
        <v>33597.94</v>
      </c>
      <c r="G74" s="83">
        <f>F74/C74*100</f>
        <v>97.58882725311855</v>
      </c>
      <c r="H74" s="84">
        <f>F74/E74*100</f>
        <v>100</v>
      </c>
      <c r="I74" s="10"/>
      <c r="J74" s="195"/>
      <c r="K74" s="15"/>
      <c r="L74" s="15"/>
      <c r="M74" s="15"/>
      <c r="N74" s="190"/>
      <c r="O74" s="190"/>
      <c r="P74" s="189"/>
      <c r="Q74" s="190"/>
      <c r="R74" s="190"/>
    </row>
    <row r="75" spans="1:18" s="11" customFormat="1" ht="15.75" customHeight="1">
      <c r="A75" s="32"/>
      <c r="B75" s="32"/>
      <c r="C75" s="228"/>
      <c r="D75" s="10"/>
      <c r="E75" s="10"/>
      <c r="F75" s="10"/>
      <c r="G75" s="10"/>
      <c r="H75" s="3"/>
      <c r="I75" s="10"/>
      <c r="J75" s="195"/>
      <c r="K75" s="15"/>
      <c r="L75" s="15"/>
      <c r="M75" s="15"/>
      <c r="N75" s="190"/>
      <c r="O75" s="190"/>
      <c r="P75" s="189"/>
      <c r="Q75" s="190"/>
      <c r="R75" s="190"/>
    </row>
    <row r="76" spans="1:18" s="26" customFormat="1" ht="15">
      <c r="A76" s="81" t="s">
        <v>52</v>
      </c>
      <c r="B76" s="82"/>
      <c r="C76" s="51"/>
      <c r="D76" s="227"/>
      <c r="E76" s="227"/>
      <c r="F76" s="227"/>
      <c r="G76" s="53"/>
      <c r="H76" s="51"/>
      <c r="I76" s="10"/>
      <c r="J76" s="195"/>
      <c r="K76" s="15"/>
      <c r="L76" s="15"/>
      <c r="M76" s="15"/>
      <c r="N76" s="196"/>
      <c r="O76" s="196"/>
      <c r="P76" s="197"/>
      <c r="Q76" s="196"/>
      <c r="R76" s="196"/>
    </row>
    <row r="77" spans="1:18" s="11" customFormat="1" ht="14.25" customHeight="1">
      <c r="A77" s="239" t="s">
        <v>29</v>
      </c>
      <c r="B77" s="241" t="s">
        <v>3</v>
      </c>
      <c r="C77" s="241" t="s">
        <v>213</v>
      </c>
      <c r="D77" s="243" t="s">
        <v>217</v>
      </c>
      <c r="E77" s="243" t="s">
        <v>218</v>
      </c>
      <c r="F77" s="243" t="s">
        <v>219</v>
      </c>
      <c r="G77" s="243" t="s">
        <v>74</v>
      </c>
      <c r="H77" s="243" t="s">
        <v>74</v>
      </c>
      <c r="I77" s="10"/>
      <c r="J77" s="195"/>
      <c r="K77" s="15"/>
      <c r="L77" s="15"/>
      <c r="M77" s="15"/>
      <c r="N77" s="190"/>
      <c r="O77" s="190"/>
      <c r="P77" s="189"/>
      <c r="Q77" s="190"/>
      <c r="R77" s="190"/>
    </row>
    <row r="78" spans="1:18" s="11" customFormat="1" ht="30" customHeight="1">
      <c r="A78" s="240"/>
      <c r="B78" s="242"/>
      <c r="C78" s="242"/>
      <c r="D78" s="244"/>
      <c r="E78" s="244"/>
      <c r="F78" s="244"/>
      <c r="G78" s="244"/>
      <c r="H78" s="244"/>
      <c r="I78" s="10"/>
      <c r="J78" s="195"/>
      <c r="K78" s="15"/>
      <c r="L78" s="15"/>
      <c r="M78" s="15"/>
      <c r="N78" s="190"/>
      <c r="O78" s="190"/>
      <c r="P78" s="189"/>
      <c r="Q78" s="190"/>
      <c r="R78" s="190"/>
    </row>
    <row r="79" spans="1:18" s="50" customFormat="1" ht="15">
      <c r="A79" s="246">
        <v>1</v>
      </c>
      <c r="B79" s="246"/>
      <c r="C79" s="226">
        <v>2</v>
      </c>
      <c r="D79" s="46">
        <v>3</v>
      </c>
      <c r="E79" s="46">
        <v>4</v>
      </c>
      <c r="F79" s="46">
        <v>5</v>
      </c>
      <c r="G79" s="46" t="s">
        <v>75</v>
      </c>
      <c r="H79" s="46" t="s">
        <v>76</v>
      </c>
      <c r="I79" s="49"/>
      <c r="J79" s="195"/>
      <c r="K79" s="191"/>
      <c r="L79" s="191"/>
      <c r="M79" s="191"/>
      <c r="N79" s="192"/>
      <c r="O79" s="192"/>
      <c r="P79" s="193"/>
      <c r="Q79" s="192"/>
      <c r="R79" s="192"/>
    </row>
    <row r="80" spans="1:18" s="11" customFormat="1" ht="15.75" customHeight="1">
      <c r="A80" s="107">
        <v>922</v>
      </c>
      <c r="B80" s="108" t="s">
        <v>46</v>
      </c>
      <c r="C80" s="8">
        <f>SUM(C81)</f>
        <v>49763.36</v>
      </c>
      <c r="D80" s="8">
        <f>SUM(D81)</f>
        <v>0</v>
      </c>
      <c r="E80" s="8">
        <f>SUM(E81)</f>
        <v>32613.379999999997</v>
      </c>
      <c r="F80" s="8">
        <f>SUM(F81)</f>
        <v>32613.379999999997</v>
      </c>
      <c r="G80" s="8">
        <f>F80/C80*100</f>
        <v>65.53693319743682</v>
      </c>
      <c r="H80" s="8">
        <f>F80/E80*100</f>
        <v>100</v>
      </c>
      <c r="I80" s="10"/>
      <c r="J80" s="195"/>
      <c r="K80" s="15"/>
      <c r="L80" s="15"/>
      <c r="M80" s="15"/>
      <c r="N80" s="190"/>
      <c r="O80" s="190"/>
      <c r="P80" s="189"/>
      <c r="Q80" s="190"/>
      <c r="R80" s="190"/>
    </row>
    <row r="81" spans="1:18" s="11" customFormat="1" ht="15">
      <c r="A81" s="100">
        <v>92211</v>
      </c>
      <c r="B81" s="101" t="s">
        <v>47</v>
      </c>
      <c r="C81" s="102">
        <v>49763.36</v>
      </c>
      <c r="D81" s="117"/>
      <c r="E81" s="117">
        <v>32613.379999999997</v>
      </c>
      <c r="F81" s="117">
        <v>32613.379999999997</v>
      </c>
      <c r="G81" s="8">
        <f>F81/C81*100</f>
        <v>65.53693319743682</v>
      </c>
      <c r="H81" s="8">
        <f>F81/E81*100</f>
        <v>100</v>
      </c>
      <c r="I81" s="10"/>
      <c r="J81" s="195"/>
      <c r="K81" s="15"/>
      <c r="L81" s="15"/>
      <c r="M81" s="15"/>
      <c r="N81" s="190"/>
      <c r="O81" s="190"/>
      <c r="P81" s="189"/>
      <c r="Q81" s="190"/>
      <c r="R81" s="190"/>
    </row>
    <row r="82" spans="1:18" s="11" customFormat="1" ht="30.75" customHeight="1">
      <c r="A82" s="279" t="s">
        <v>53</v>
      </c>
      <c r="B82" s="279"/>
      <c r="C82" s="75">
        <f>C80</f>
        <v>49763.36</v>
      </c>
      <c r="D82" s="75">
        <f>D80</f>
        <v>0</v>
      </c>
      <c r="E82" s="75">
        <f>E80</f>
        <v>32613.379999999997</v>
      </c>
      <c r="F82" s="75">
        <f>F80</f>
        <v>32613.379999999997</v>
      </c>
      <c r="G82" s="75">
        <f>F82/C82*100</f>
        <v>65.53693319743682</v>
      </c>
      <c r="H82" s="75">
        <f>F82/E82*100</f>
        <v>100</v>
      </c>
      <c r="I82" s="10"/>
      <c r="J82" s="195"/>
      <c r="K82" s="15"/>
      <c r="L82" s="15"/>
      <c r="M82" s="15"/>
      <c r="N82" s="190"/>
      <c r="O82" s="190"/>
      <c r="P82" s="189"/>
      <c r="Q82" s="190"/>
      <c r="R82" s="190"/>
    </row>
    <row r="83" spans="1:18" s="11" customFormat="1" ht="15">
      <c r="A83" s="9"/>
      <c r="B83" s="9"/>
      <c r="C83" s="9"/>
      <c r="D83" s="10"/>
      <c r="E83" s="10"/>
      <c r="F83" s="10"/>
      <c r="G83" s="10"/>
      <c r="H83" s="10"/>
      <c r="I83" s="10"/>
      <c r="J83" s="195"/>
      <c r="K83" s="15"/>
      <c r="L83" s="15"/>
      <c r="M83" s="15"/>
      <c r="N83" s="190"/>
      <c r="O83" s="190"/>
      <c r="P83" s="189"/>
      <c r="Q83" s="190"/>
      <c r="R83" s="190"/>
    </row>
    <row r="84" spans="1:18" s="11" customFormat="1" ht="15">
      <c r="A84" s="81" t="s">
        <v>55</v>
      </c>
      <c r="B84" s="82"/>
      <c r="C84" s="51"/>
      <c r="D84" s="227"/>
      <c r="E84" s="227"/>
      <c r="F84" s="227"/>
      <c r="G84" s="53"/>
      <c r="H84" s="10"/>
      <c r="I84" s="10"/>
      <c r="J84" s="195"/>
      <c r="K84" s="15"/>
      <c r="L84" s="15"/>
      <c r="M84" s="15"/>
      <c r="N84" s="190"/>
      <c r="O84" s="190"/>
      <c r="P84" s="189"/>
      <c r="Q84" s="190"/>
      <c r="R84" s="190"/>
    </row>
    <row r="85" spans="1:18" s="11" customFormat="1" ht="15" customHeight="1">
      <c r="A85" s="239" t="s">
        <v>29</v>
      </c>
      <c r="B85" s="241" t="s">
        <v>3</v>
      </c>
      <c r="C85" s="241" t="s">
        <v>213</v>
      </c>
      <c r="D85" s="243" t="s">
        <v>217</v>
      </c>
      <c r="E85" s="243" t="s">
        <v>218</v>
      </c>
      <c r="F85" s="243" t="s">
        <v>219</v>
      </c>
      <c r="G85" s="243" t="s">
        <v>74</v>
      </c>
      <c r="H85" s="243" t="s">
        <v>74</v>
      </c>
      <c r="I85" s="10"/>
      <c r="J85" s="195"/>
      <c r="K85" s="15"/>
      <c r="L85" s="15"/>
      <c r="M85" s="15"/>
      <c r="N85" s="190"/>
      <c r="O85" s="190"/>
      <c r="P85" s="189"/>
      <c r="Q85" s="190"/>
      <c r="R85" s="190"/>
    </row>
    <row r="86" spans="1:18" s="11" customFormat="1" ht="15">
      <c r="A86" s="240"/>
      <c r="B86" s="242"/>
      <c r="C86" s="242"/>
      <c r="D86" s="244"/>
      <c r="E86" s="244"/>
      <c r="F86" s="244"/>
      <c r="G86" s="244"/>
      <c r="H86" s="244"/>
      <c r="I86" s="10"/>
      <c r="J86" s="195"/>
      <c r="K86" s="15"/>
      <c r="L86" s="15"/>
      <c r="M86" s="15"/>
      <c r="N86" s="190"/>
      <c r="O86" s="190"/>
      <c r="P86" s="189"/>
      <c r="Q86" s="190"/>
      <c r="R86" s="190"/>
    </row>
    <row r="87" spans="1:18" s="11" customFormat="1" ht="15">
      <c r="A87" s="246">
        <v>1</v>
      </c>
      <c r="B87" s="246"/>
      <c r="C87" s="226">
        <v>2</v>
      </c>
      <c r="D87" s="46">
        <v>3</v>
      </c>
      <c r="E87" s="46">
        <v>4</v>
      </c>
      <c r="F87" s="46">
        <v>5</v>
      </c>
      <c r="G87" s="46" t="s">
        <v>75</v>
      </c>
      <c r="H87" s="46" t="s">
        <v>76</v>
      </c>
      <c r="I87" s="10"/>
      <c r="J87" s="195"/>
      <c r="K87" s="15"/>
      <c r="L87" s="15"/>
      <c r="M87" s="15"/>
      <c r="N87" s="190"/>
      <c r="O87" s="190"/>
      <c r="P87" s="189"/>
      <c r="Q87" s="190"/>
      <c r="R87" s="190"/>
    </row>
    <row r="88" spans="1:18" s="11" customFormat="1" ht="15">
      <c r="A88" s="107">
        <v>922</v>
      </c>
      <c r="B88" s="108" t="s">
        <v>46</v>
      </c>
      <c r="C88" s="8">
        <f>SUM(C89)</f>
        <v>22979.9</v>
      </c>
      <c r="D88" s="8">
        <f>SUM(D89)</f>
        <v>0</v>
      </c>
      <c r="E88" s="8">
        <f>SUM(E89)</f>
        <v>-7300</v>
      </c>
      <c r="F88" s="8">
        <f>SUM(F89)</f>
        <v>-7300</v>
      </c>
      <c r="G88" s="8">
        <f>F88/C88*100</f>
        <v>-31.766891935996238</v>
      </c>
      <c r="H88" s="8">
        <f>F88/E88*100</f>
        <v>100</v>
      </c>
      <c r="I88" s="10"/>
      <c r="J88" s="195"/>
      <c r="K88" s="15"/>
      <c r="L88" s="15"/>
      <c r="M88" s="15"/>
      <c r="N88" s="190"/>
      <c r="O88" s="190"/>
      <c r="P88" s="189"/>
      <c r="Q88" s="190"/>
      <c r="R88" s="190"/>
    </row>
    <row r="89" spans="1:18" s="11" customFormat="1" ht="15">
      <c r="A89" s="100">
        <v>92211</v>
      </c>
      <c r="B89" s="101" t="s">
        <v>47</v>
      </c>
      <c r="C89" s="102">
        <v>22979.9</v>
      </c>
      <c r="D89" s="117"/>
      <c r="E89" s="117">
        <v>-7300</v>
      </c>
      <c r="F89" s="117">
        <v>-7300</v>
      </c>
      <c r="G89" s="8">
        <f>F89/C89*100</f>
        <v>-31.766891935996238</v>
      </c>
      <c r="H89" s="8">
        <f>F89/E89*100</f>
        <v>100</v>
      </c>
      <c r="I89" s="10"/>
      <c r="J89" s="195"/>
      <c r="K89" s="15"/>
      <c r="L89" s="15"/>
      <c r="M89" s="15"/>
      <c r="N89" s="190"/>
      <c r="O89" s="190"/>
      <c r="P89" s="189"/>
      <c r="Q89" s="190"/>
      <c r="R89" s="190"/>
    </row>
    <row r="90" spans="1:18" s="11" customFormat="1" ht="15">
      <c r="A90" s="253" t="s">
        <v>35</v>
      </c>
      <c r="B90" s="253"/>
      <c r="C90" s="75">
        <f>C88</f>
        <v>22979.9</v>
      </c>
      <c r="D90" s="75">
        <f>D88</f>
        <v>0</v>
      </c>
      <c r="E90" s="75">
        <f>E88</f>
        <v>-7300</v>
      </c>
      <c r="F90" s="75">
        <f>F88</f>
        <v>-7300</v>
      </c>
      <c r="G90" s="75">
        <f>F90/C90*100</f>
        <v>-31.766891935996238</v>
      </c>
      <c r="H90" s="75">
        <f>F90/E90*100</f>
        <v>100</v>
      </c>
      <c r="I90" s="10"/>
      <c r="J90" s="195"/>
      <c r="K90" s="15"/>
      <c r="L90" s="15"/>
      <c r="M90" s="15"/>
      <c r="N90" s="190"/>
      <c r="O90" s="190"/>
      <c r="P90" s="189"/>
      <c r="Q90" s="190"/>
      <c r="R90" s="190"/>
    </row>
    <row r="91" spans="1:18" s="11" customFormat="1" ht="15">
      <c r="A91" s="9"/>
      <c r="B91" s="9"/>
      <c r="C91" s="9"/>
      <c r="D91" s="10"/>
      <c r="E91" s="10"/>
      <c r="F91" s="10"/>
      <c r="G91" s="10"/>
      <c r="H91" s="10"/>
      <c r="I91" s="10"/>
      <c r="J91" s="195"/>
      <c r="K91" s="15"/>
      <c r="L91" s="15"/>
      <c r="M91" s="15"/>
      <c r="N91" s="190"/>
      <c r="O91" s="190"/>
      <c r="P91" s="189"/>
      <c r="Q91" s="190"/>
      <c r="R91" s="190"/>
    </row>
    <row r="92" spans="1:18" s="21" customFormat="1" ht="15.75" thickBot="1">
      <c r="A92" s="9"/>
      <c r="B92" s="9"/>
      <c r="C92" s="9"/>
      <c r="D92" s="10"/>
      <c r="E92" s="10"/>
      <c r="F92" s="10"/>
      <c r="G92" s="10"/>
      <c r="H92" s="10"/>
      <c r="I92" s="47"/>
      <c r="J92" s="184"/>
      <c r="K92" s="184"/>
      <c r="L92" s="184"/>
      <c r="M92" s="184"/>
      <c r="N92" s="184"/>
      <c r="O92" s="184"/>
      <c r="P92" s="184"/>
      <c r="Q92" s="184"/>
      <c r="R92" s="201"/>
    </row>
    <row r="93" spans="1:18" s="21" customFormat="1" ht="19.5">
      <c r="A93" s="261" t="s">
        <v>57</v>
      </c>
      <c r="B93" s="262"/>
      <c r="C93" s="176">
        <f>SUM(C12,C24,C36,C51)</f>
        <v>13304671.51</v>
      </c>
      <c r="D93" s="176">
        <f>SUM(D12,D24,D36,D51)</f>
        <v>13141215</v>
      </c>
      <c r="E93" s="176">
        <f>SUM(E12,E24,E36,E51)</f>
        <v>14179166.93</v>
      </c>
      <c r="F93" s="176">
        <f>SUM(F12,F24,F36,F51)</f>
        <v>14023872.81</v>
      </c>
      <c r="G93" s="177">
        <f>F93/C93*100</f>
        <v>105.40562989066989</v>
      </c>
      <c r="H93" s="178">
        <f>F93/E93*100</f>
        <v>98.90477260923257</v>
      </c>
      <c r="I93" s="20"/>
      <c r="J93" s="198"/>
      <c r="K93" s="199"/>
      <c r="L93" s="200"/>
      <c r="M93" s="182"/>
      <c r="N93" s="199"/>
      <c r="O93" s="199"/>
      <c r="P93" s="199"/>
      <c r="Q93" s="182"/>
      <c r="R93" s="201"/>
    </row>
    <row r="94" spans="1:18" s="11" customFormat="1" ht="20.25" thickBot="1">
      <c r="A94" s="263" t="s">
        <v>58</v>
      </c>
      <c r="B94" s="264"/>
      <c r="C94" s="179">
        <f>SUM(C12,C24,C36,C51,C74,C82)</f>
        <v>13388862.93</v>
      </c>
      <c r="D94" s="179">
        <f>SUM(D12,D24,D36,D51,D74,D82)</f>
        <v>13141215</v>
      </c>
      <c r="E94" s="179">
        <f>SUM(E12,E24,E36,E51,E74,E82)</f>
        <v>14245378.25</v>
      </c>
      <c r="F94" s="179">
        <f>SUM(F12,F24,F36,F51,F74,F82)</f>
        <v>14090084.13</v>
      </c>
      <c r="G94" s="180">
        <f>F94/C94*100</f>
        <v>105.23734691785363</v>
      </c>
      <c r="H94" s="181">
        <f>F94/E94*100</f>
        <v>98.90986313403086</v>
      </c>
      <c r="I94" s="47"/>
      <c r="J94" s="184"/>
      <c r="K94" s="184"/>
      <c r="L94" s="184"/>
      <c r="M94" s="184"/>
      <c r="N94" s="184"/>
      <c r="O94" s="184"/>
      <c r="P94" s="184"/>
      <c r="Q94" s="184"/>
      <c r="R94" s="190"/>
    </row>
    <row r="95" spans="1:18" s="17" customFormat="1" ht="14.25" customHeight="1">
      <c r="A95" s="3"/>
      <c r="B95" s="3"/>
      <c r="C95" s="3"/>
      <c r="D95" s="30"/>
      <c r="E95" s="30"/>
      <c r="F95" s="30"/>
      <c r="G95" s="12"/>
      <c r="H95" s="3"/>
      <c r="I95" s="20"/>
      <c r="J95" s="198"/>
      <c r="K95" s="199"/>
      <c r="L95" s="200"/>
      <c r="M95" s="182"/>
      <c r="N95" s="199"/>
      <c r="O95" s="199"/>
      <c r="P95" s="199"/>
      <c r="Q95" s="182"/>
      <c r="R95" s="189"/>
    </row>
    <row r="96" spans="1:18" s="17" customFormat="1" ht="14.25" customHeight="1">
      <c r="A96" s="3"/>
      <c r="B96" s="3"/>
      <c r="C96" s="3"/>
      <c r="D96" s="30"/>
      <c r="E96" s="30"/>
      <c r="F96" s="30"/>
      <c r="G96" s="12"/>
      <c r="H96" s="3"/>
      <c r="I96" s="47"/>
      <c r="J96" s="184"/>
      <c r="K96" s="184"/>
      <c r="L96" s="184"/>
      <c r="M96" s="184"/>
      <c r="N96" s="184"/>
      <c r="O96" s="184"/>
      <c r="P96" s="184"/>
      <c r="Q96" s="184"/>
      <c r="R96" s="189"/>
    </row>
    <row r="97" spans="1:16" ht="20.25">
      <c r="A97" s="287" t="s">
        <v>27</v>
      </c>
      <c r="B97" s="287"/>
      <c r="C97" s="287"/>
      <c r="D97" s="287"/>
      <c r="E97" s="287"/>
      <c r="F97" s="287"/>
      <c r="G97" s="287"/>
      <c r="H97" s="287"/>
      <c r="I97" s="18"/>
      <c r="J97" s="19"/>
      <c r="K97" s="19"/>
      <c r="L97" s="19"/>
      <c r="M97" s="19"/>
      <c r="N97" s="182">
        <v>0</v>
      </c>
      <c r="O97" s="182">
        <v>0</v>
      </c>
      <c r="P97" s="189"/>
    </row>
    <row r="98" spans="1:18" s="17" customFormat="1" ht="15.75" customHeight="1">
      <c r="A98" s="34" t="s">
        <v>207</v>
      </c>
      <c r="B98" s="35"/>
      <c r="C98" s="35"/>
      <c r="D98" s="35"/>
      <c r="E98" s="35"/>
      <c r="F98" s="35"/>
      <c r="G98" s="35"/>
      <c r="H98" s="22"/>
      <c r="I98" s="10"/>
      <c r="J98" s="15"/>
      <c r="K98" s="15"/>
      <c r="L98" s="15"/>
      <c r="M98" s="15"/>
      <c r="N98" s="189">
        <v>0</v>
      </c>
      <c r="O98" s="189">
        <v>0</v>
      </c>
      <c r="P98" s="189">
        <f>SUM(H98:J98)</f>
        <v>0</v>
      </c>
      <c r="Q98" s="189"/>
      <c r="R98" s="189"/>
    </row>
    <row r="99" spans="1:16" ht="19.5" customHeight="1">
      <c r="A99" s="277" t="s">
        <v>208</v>
      </c>
      <c r="B99" s="277"/>
      <c r="C99" s="277"/>
      <c r="D99" s="277"/>
      <c r="E99" s="44"/>
      <c r="F99" s="44"/>
      <c r="G99" s="44"/>
      <c r="H99" s="21"/>
      <c r="I99" s="18"/>
      <c r="J99" s="19"/>
      <c r="K99" s="19"/>
      <c r="L99" s="19"/>
      <c r="M99" s="19"/>
      <c r="N99" s="182">
        <v>0</v>
      </c>
      <c r="O99" s="182">
        <v>0</v>
      </c>
      <c r="P99" s="189"/>
    </row>
    <row r="100" spans="1:18" s="11" customFormat="1" ht="15">
      <c r="A100" s="11" t="s">
        <v>80</v>
      </c>
      <c r="B100" s="9"/>
      <c r="C100" s="9"/>
      <c r="D100" s="10"/>
      <c r="E100" s="10"/>
      <c r="F100" s="10"/>
      <c r="G100" s="10"/>
      <c r="H100" s="10"/>
      <c r="I100" s="10"/>
      <c r="J100" s="15"/>
      <c r="K100" s="15"/>
      <c r="L100" s="15"/>
      <c r="M100" s="15"/>
      <c r="N100" s="190"/>
      <c r="O100" s="190"/>
      <c r="P100" s="189"/>
      <c r="Q100" s="190"/>
      <c r="R100" s="190"/>
    </row>
    <row r="101" spans="1:18" s="11" customFormat="1" ht="14.25" customHeight="1">
      <c r="A101" s="239" t="s">
        <v>77</v>
      </c>
      <c r="B101" s="241" t="s">
        <v>3</v>
      </c>
      <c r="C101" s="241" t="s">
        <v>213</v>
      </c>
      <c r="D101" s="243" t="s">
        <v>217</v>
      </c>
      <c r="E101" s="243" t="s">
        <v>218</v>
      </c>
      <c r="F101" s="243" t="s">
        <v>219</v>
      </c>
      <c r="G101" s="243" t="s">
        <v>74</v>
      </c>
      <c r="H101" s="243" t="s">
        <v>74</v>
      </c>
      <c r="I101" s="10"/>
      <c r="J101" s="15"/>
      <c r="K101" s="15"/>
      <c r="L101" s="15"/>
      <c r="M101" s="15"/>
      <c r="N101" s="190"/>
      <c r="O101" s="190"/>
      <c r="P101" s="189"/>
      <c r="Q101" s="190"/>
      <c r="R101" s="190"/>
    </row>
    <row r="102" spans="1:18" s="11" customFormat="1" ht="30" customHeight="1">
      <c r="A102" s="240"/>
      <c r="B102" s="242"/>
      <c r="C102" s="242"/>
      <c r="D102" s="244"/>
      <c r="E102" s="244"/>
      <c r="F102" s="244"/>
      <c r="G102" s="244"/>
      <c r="H102" s="244"/>
      <c r="I102" s="10"/>
      <c r="J102" s="15"/>
      <c r="K102" s="15"/>
      <c r="L102" s="15"/>
      <c r="M102" s="15"/>
      <c r="N102" s="190"/>
      <c r="O102" s="190"/>
      <c r="P102" s="189"/>
      <c r="Q102" s="190"/>
      <c r="R102" s="190"/>
    </row>
    <row r="103" spans="1:18" s="11" customFormat="1" ht="15">
      <c r="A103" s="246">
        <v>1</v>
      </c>
      <c r="B103" s="246"/>
      <c r="C103" s="226">
        <v>2</v>
      </c>
      <c r="D103" s="46">
        <v>3</v>
      </c>
      <c r="E103" s="46">
        <v>4</v>
      </c>
      <c r="F103" s="46">
        <v>5</v>
      </c>
      <c r="G103" s="46" t="s">
        <v>75</v>
      </c>
      <c r="H103" s="46" t="s">
        <v>76</v>
      </c>
      <c r="I103" s="10"/>
      <c r="J103" s="15"/>
      <c r="K103" s="15"/>
      <c r="L103" s="15"/>
      <c r="M103" s="15"/>
      <c r="N103" s="190"/>
      <c r="O103" s="190"/>
      <c r="P103" s="189"/>
      <c r="Q103" s="190"/>
      <c r="R103" s="190"/>
    </row>
    <row r="104" spans="1:18" s="11" customFormat="1" ht="15">
      <c r="A104" s="118">
        <v>31</v>
      </c>
      <c r="B104" s="119" t="s">
        <v>7</v>
      </c>
      <c r="C104" s="120">
        <f>SUM(C105,C107,C109)</f>
        <v>188031.19999999998</v>
      </c>
      <c r="D104" s="120">
        <f>SUM(D105,D107,D109)</f>
        <v>231408.28</v>
      </c>
      <c r="E104" s="120">
        <f>SUM(E105,E107,E109)</f>
        <v>246829.22</v>
      </c>
      <c r="F104" s="120">
        <f>SUM(F105,F107,F109)</f>
        <v>232239.87</v>
      </c>
      <c r="G104" s="75">
        <f>F104/C104*100</f>
        <v>123.51134811669553</v>
      </c>
      <c r="H104" s="75">
        <f>F104/E104*100</f>
        <v>94.0892938040318</v>
      </c>
      <c r="I104" s="10"/>
      <c r="J104" s="15"/>
      <c r="K104" s="15"/>
      <c r="L104" s="15"/>
      <c r="M104" s="15"/>
      <c r="N104" s="190"/>
      <c r="O104" s="190"/>
      <c r="P104" s="189"/>
      <c r="Q104" s="190"/>
      <c r="R104" s="190"/>
    </row>
    <row r="105" spans="1:18" s="65" customFormat="1" ht="15" customHeight="1">
      <c r="A105" s="121">
        <v>311</v>
      </c>
      <c r="B105" s="122" t="s">
        <v>8</v>
      </c>
      <c r="C105" s="123">
        <f>SUM(C106)</f>
        <v>150927.93</v>
      </c>
      <c r="D105" s="123">
        <f>SUM(D106)</f>
        <v>184687.5</v>
      </c>
      <c r="E105" s="123">
        <f>SUM(E106)</f>
        <v>198479.93</v>
      </c>
      <c r="F105" s="123">
        <f>SUM(F106)</f>
        <v>187830.88</v>
      </c>
      <c r="G105" s="99">
        <f aca="true" t="shared" si="6" ref="G105:G147">F105/C105*100</f>
        <v>124.45070968640464</v>
      </c>
      <c r="H105" s="99">
        <f aca="true" t="shared" si="7" ref="H105:H147">F105/E105*100</f>
        <v>94.63469681796039</v>
      </c>
      <c r="J105" s="202"/>
      <c r="K105" s="202"/>
      <c r="L105" s="202"/>
      <c r="M105" s="202"/>
      <c r="N105" s="202"/>
      <c r="O105" s="202"/>
      <c r="P105" s="202"/>
      <c r="Q105" s="202"/>
      <c r="R105" s="202"/>
    </row>
    <row r="106" spans="1:18" s="64" customFormat="1" ht="15" customHeight="1">
      <c r="A106" s="124">
        <v>3111</v>
      </c>
      <c r="B106" s="101" t="s">
        <v>83</v>
      </c>
      <c r="C106" s="109">
        <v>150927.93</v>
      </c>
      <c r="D106" s="109">
        <v>184687.5</v>
      </c>
      <c r="E106" s="109">
        <v>198479.93</v>
      </c>
      <c r="F106" s="109">
        <v>187830.88</v>
      </c>
      <c r="G106" s="8">
        <f t="shared" si="6"/>
        <v>124.45070968640464</v>
      </c>
      <c r="H106" s="8">
        <f t="shared" si="7"/>
        <v>94.63469681796039</v>
      </c>
      <c r="J106" s="203"/>
      <c r="K106" s="203"/>
      <c r="L106" s="203"/>
      <c r="M106" s="203"/>
      <c r="N106" s="203"/>
      <c r="O106" s="203"/>
      <c r="P106" s="203"/>
      <c r="Q106" s="203"/>
      <c r="R106" s="203"/>
    </row>
    <row r="107" spans="1:18" s="65" customFormat="1" ht="15">
      <c r="A107" s="121">
        <v>312</v>
      </c>
      <c r="B107" s="122" t="s">
        <v>9</v>
      </c>
      <c r="C107" s="123">
        <f>SUM(C108)</f>
        <v>12200</v>
      </c>
      <c r="D107" s="123">
        <f>SUM(D108)</f>
        <v>13200</v>
      </c>
      <c r="E107" s="123">
        <f>SUM(E108)</f>
        <v>15600</v>
      </c>
      <c r="F107" s="123">
        <f>SUM(F108)</f>
        <v>13416.78</v>
      </c>
      <c r="G107" s="99">
        <f t="shared" si="6"/>
        <v>109.97360655737705</v>
      </c>
      <c r="H107" s="99">
        <f t="shared" si="7"/>
        <v>86.00500000000001</v>
      </c>
      <c r="J107" s="202"/>
      <c r="K107" s="202"/>
      <c r="L107" s="202"/>
      <c r="M107" s="202"/>
      <c r="N107" s="202"/>
      <c r="O107" s="202"/>
      <c r="P107" s="202"/>
      <c r="Q107" s="202"/>
      <c r="R107" s="202"/>
    </row>
    <row r="108" spans="1:18" s="64" customFormat="1" ht="15">
      <c r="A108" s="124" t="s">
        <v>94</v>
      </c>
      <c r="B108" s="125" t="s">
        <v>9</v>
      </c>
      <c r="C108" s="109">
        <v>12200</v>
      </c>
      <c r="D108" s="109">
        <v>13200</v>
      </c>
      <c r="E108" s="109">
        <v>15600</v>
      </c>
      <c r="F108" s="109">
        <v>13416.78</v>
      </c>
      <c r="G108" s="8">
        <f t="shared" si="6"/>
        <v>109.97360655737705</v>
      </c>
      <c r="H108" s="8">
        <f t="shared" si="7"/>
        <v>86.00500000000001</v>
      </c>
      <c r="J108" s="203"/>
      <c r="K108" s="203"/>
      <c r="L108" s="203"/>
      <c r="M108" s="203"/>
      <c r="N108" s="203"/>
      <c r="O108" s="203"/>
      <c r="P108" s="203"/>
      <c r="Q108" s="203"/>
      <c r="R108" s="203"/>
    </row>
    <row r="109" spans="1:18" s="65" customFormat="1" ht="15">
      <c r="A109" s="121">
        <v>313</v>
      </c>
      <c r="B109" s="122" t="s">
        <v>10</v>
      </c>
      <c r="C109" s="123">
        <f>SUM(C110:C111)</f>
        <v>24903.27</v>
      </c>
      <c r="D109" s="123">
        <f>SUM(D110:D111)</f>
        <v>33520.78</v>
      </c>
      <c r="E109" s="123">
        <f>SUM(E110:E111)</f>
        <v>32749.29</v>
      </c>
      <c r="F109" s="123">
        <f>SUM(F110:F111)</f>
        <v>30992.21</v>
      </c>
      <c r="G109" s="99">
        <f t="shared" si="6"/>
        <v>124.4503633458578</v>
      </c>
      <c r="H109" s="99">
        <f t="shared" si="7"/>
        <v>94.63475391374897</v>
      </c>
      <c r="J109" s="202"/>
      <c r="K109" s="202"/>
      <c r="L109" s="202"/>
      <c r="M109" s="202"/>
      <c r="N109" s="202"/>
      <c r="O109" s="202"/>
      <c r="P109" s="202"/>
      <c r="Q109" s="202"/>
      <c r="R109" s="202"/>
    </row>
    <row r="110" spans="1:18" s="64" customFormat="1" ht="15">
      <c r="A110" s="124">
        <v>3132</v>
      </c>
      <c r="B110" s="125" t="s">
        <v>84</v>
      </c>
      <c r="C110" s="109">
        <v>24903.27</v>
      </c>
      <c r="D110" s="109">
        <v>33520.78</v>
      </c>
      <c r="E110" s="109">
        <v>32749.29</v>
      </c>
      <c r="F110" s="109">
        <v>30992.21</v>
      </c>
      <c r="G110" s="8">
        <f t="shared" si="6"/>
        <v>124.4503633458578</v>
      </c>
      <c r="H110" s="8">
        <f t="shared" si="7"/>
        <v>94.63475391374897</v>
      </c>
      <c r="J110" s="203"/>
      <c r="K110" s="203"/>
      <c r="L110" s="203"/>
      <c r="M110" s="203"/>
      <c r="N110" s="203"/>
      <c r="O110" s="203"/>
      <c r="P110" s="203"/>
      <c r="Q110" s="203"/>
      <c r="R110" s="203"/>
    </row>
    <row r="111" spans="1:18" s="64" customFormat="1" ht="30">
      <c r="A111" s="124">
        <v>3133</v>
      </c>
      <c r="B111" s="125" t="s">
        <v>85</v>
      </c>
      <c r="C111" s="109"/>
      <c r="D111" s="109"/>
      <c r="E111" s="109"/>
      <c r="F111" s="109"/>
      <c r="G111" s="8" t="e">
        <f t="shared" si="6"/>
        <v>#DIV/0!</v>
      </c>
      <c r="H111" s="8" t="e">
        <f t="shared" si="7"/>
        <v>#DIV/0!</v>
      </c>
      <c r="J111" s="203"/>
      <c r="K111" s="203"/>
      <c r="L111" s="203"/>
      <c r="M111" s="203"/>
      <c r="N111" s="203"/>
      <c r="O111" s="203"/>
      <c r="P111" s="203"/>
      <c r="Q111" s="203"/>
      <c r="R111" s="203"/>
    </row>
    <row r="112" spans="1:18" s="11" customFormat="1" ht="15">
      <c r="A112" s="126">
        <v>32</v>
      </c>
      <c r="B112" s="127" t="s">
        <v>11</v>
      </c>
      <c r="C112" s="75">
        <f>SUM(C113,C118,C125,C135)</f>
        <v>1081416.83</v>
      </c>
      <c r="D112" s="75">
        <f>SUM(D113,D118,D125,D135)</f>
        <v>913189</v>
      </c>
      <c r="E112" s="75">
        <f>SUM(E113,E118,E125,E135)</f>
        <v>926559.05</v>
      </c>
      <c r="F112" s="75">
        <f>SUM(F113,F118,F125,F135)</f>
        <v>925141.15</v>
      </c>
      <c r="G112" s="75">
        <f t="shared" si="6"/>
        <v>85.54898761840057</v>
      </c>
      <c r="H112" s="75">
        <f t="shared" si="7"/>
        <v>99.84697143695267</v>
      </c>
      <c r="I112" s="10"/>
      <c r="J112" s="15"/>
      <c r="K112" s="15"/>
      <c r="L112" s="15"/>
      <c r="M112" s="15"/>
      <c r="N112" s="190"/>
      <c r="O112" s="190"/>
      <c r="P112" s="189"/>
      <c r="Q112" s="190"/>
      <c r="R112" s="190"/>
    </row>
    <row r="113" spans="1:18" s="11" customFormat="1" ht="15">
      <c r="A113" s="97">
        <v>321</v>
      </c>
      <c r="B113" s="98" t="s">
        <v>12</v>
      </c>
      <c r="C113" s="128">
        <f>SUM(C114,C115,C116,C117)</f>
        <v>39078</v>
      </c>
      <c r="D113" s="128">
        <f>SUM(D114,D115,D116,D117)</f>
        <v>38840</v>
      </c>
      <c r="E113" s="128">
        <f>SUM(E114,E115,E116,E117)</f>
        <v>52548.4</v>
      </c>
      <c r="F113" s="128">
        <f>SUM(F114,F115,F116,F117)</f>
        <v>58949.2</v>
      </c>
      <c r="G113" s="99">
        <f t="shared" si="6"/>
        <v>150.85009468243</v>
      </c>
      <c r="H113" s="99">
        <f t="shared" si="7"/>
        <v>112.18077048968189</v>
      </c>
      <c r="I113" s="10"/>
      <c r="J113" s="15"/>
      <c r="K113" s="15"/>
      <c r="L113" s="15"/>
      <c r="M113" s="15"/>
      <c r="N113" s="190"/>
      <c r="O113" s="190"/>
      <c r="P113" s="189"/>
      <c r="Q113" s="190"/>
      <c r="R113" s="190"/>
    </row>
    <row r="114" spans="1:18" s="11" customFormat="1" ht="15">
      <c r="A114" s="100" t="s">
        <v>86</v>
      </c>
      <c r="B114" s="101" t="s">
        <v>87</v>
      </c>
      <c r="C114" s="117">
        <v>21130</v>
      </c>
      <c r="D114" s="103">
        <v>25000</v>
      </c>
      <c r="E114" s="103">
        <v>33742</v>
      </c>
      <c r="F114" s="103">
        <v>41853</v>
      </c>
      <c r="G114" s="8">
        <f t="shared" si="6"/>
        <v>198.07382867960246</v>
      </c>
      <c r="H114" s="8">
        <f t="shared" si="7"/>
        <v>124.03829055776183</v>
      </c>
      <c r="I114" s="10"/>
      <c r="J114" s="15"/>
      <c r="K114" s="15"/>
      <c r="L114" s="15"/>
      <c r="M114" s="15"/>
      <c r="N114" s="190"/>
      <c r="O114" s="190"/>
      <c r="P114" s="189"/>
      <c r="Q114" s="190"/>
      <c r="R114" s="190"/>
    </row>
    <row r="115" spans="1:18" s="11" customFormat="1" ht="30">
      <c r="A115" s="100">
        <v>3212</v>
      </c>
      <c r="B115" s="101" t="s">
        <v>13</v>
      </c>
      <c r="C115" s="117">
        <v>1568</v>
      </c>
      <c r="D115" s="103">
        <v>5040</v>
      </c>
      <c r="E115" s="103">
        <v>11806.4</v>
      </c>
      <c r="F115" s="103">
        <v>11207.2</v>
      </c>
      <c r="G115" s="8">
        <f>F115/C115*100</f>
        <v>714.7448979591837</v>
      </c>
      <c r="H115" s="8">
        <f>F115/E115*100</f>
        <v>94.92478655644398</v>
      </c>
      <c r="I115" s="10"/>
      <c r="J115" s="15"/>
      <c r="K115" s="15"/>
      <c r="L115" s="15"/>
      <c r="M115" s="15"/>
      <c r="N115" s="190"/>
      <c r="O115" s="190"/>
      <c r="P115" s="189"/>
      <c r="Q115" s="190"/>
      <c r="R115" s="190"/>
    </row>
    <row r="116" spans="1:18" s="11" customFormat="1" ht="15">
      <c r="A116" s="100">
        <v>3213</v>
      </c>
      <c r="B116" s="101" t="s">
        <v>134</v>
      </c>
      <c r="C116" s="117">
        <v>13960</v>
      </c>
      <c r="D116" s="103">
        <v>5800</v>
      </c>
      <c r="E116" s="103">
        <v>4000</v>
      </c>
      <c r="F116" s="103">
        <v>2625</v>
      </c>
      <c r="G116" s="8">
        <f t="shared" si="6"/>
        <v>18.803724928366762</v>
      </c>
      <c r="H116" s="8">
        <f t="shared" si="7"/>
        <v>65.625</v>
      </c>
      <c r="I116" s="10"/>
      <c r="J116" s="15"/>
      <c r="K116" s="15"/>
      <c r="L116" s="15"/>
      <c r="M116" s="15"/>
      <c r="N116" s="190"/>
      <c r="O116" s="190"/>
      <c r="P116" s="189"/>
      <c r="Q116" s="190"/>
      <c r="R116" s="190"/>
    </row>
    <row r="117" spans="1:18" s="11" customFormat="1" ht="15">
      <c r="A117" s="100">
        <v>3214</v>
      </c>
      <c r="B117" s="101" t="s">
        <v>135</v>
      </c>
      <c r="C117" s="117">
        <v>2420</v>
      </c>
      <c r="D117" s="103">
        <v>3000</v>
      </c>
      <c r="E117" s="103">
        <v>3000</v>
      </c>
      <c r="F117" s="103">
        <v>3264</v>
      </c>
      <c r="G117" s="8">
        <f t="shared" si="6"/>
        <v>134.87603305785123</v>
      </c>
      <c r="H117" s="8">
        <f t="shared" si="7"/>
        <v>108.80000000000001</v>
      </c>
      <c r="I117" s="10"/>
      <c r="J117" s="15"/>
      <c r="K117" s="15"/>
      <c r="L117" s="15"/>
      <c r="M117" s="15"/>
      <c r="N117" s="190"/>
      <c r="O117" s="190"/>
      <c r="P117" s="189"/>
      <c r="Q117" s="190"/>
      <c r="R117" s="190"/>
    </row>
    <row r="118" spans="1:18" s="11" customFormat="1" ht="15">
      <c r="A118" s="129">
        <v>322</v>
      </c>
      <c r="B118" s="130" t="s">
        <v>14</v>
      </c>
      <c r="C118" s="131">
        <f>SUM(C119:C124)</f>
        <v>431773.61000000004</v>
      </c>
      <c r="D118" s="131">
        <f>SUM(D119:D124)</f>
        <v>412199</v>
      </c>
      <c r="E118" s="131">
        <f>SUM(E119:E124)</f>
        <v>526279.65</v>
      </c>
      <c r="F118" s="131">
        <f>SUM(F119:F124)</f>
        <v>536352.89</v>
      </c>
      <c r="G118" s="99">
        <f t="shared" si="6"/>
        <v>124.22085963058278</v>
      </c>
      <c r="H118" s="99">
        <f t="shared" si="7"/>
        <v>101.91404702803916</v>
      </c>
      <c r="I118" s="10"/>
      <c r="J118" s="15"/>
      <c r="K118" s="15"/>
      <c r="L118" s="15"/>
      <c r="M118" s="15"/>
      <c r="N118" s="190"/>
      <c r="O118" s="190"/>
      <c r="P118" s="189"/>
      <c r="Q118" s="190"/>
      <c r="R118" s="190"/>
    </row>
    <row r="119" spans="1:18" s="11" customFormat="1" ht="15">
      <c r="A119" s="100">
        <v>3221</v>
      </c>
      <c r="B119" s="101" t="s">
        <v>15</v>
      </c>
      <c r="C119" s="117">
        <v>82236.57</v>
      </c>
      <c r="D119" s="103">
        <v>68892</v>
      </c>
      <c r="E119" s="103">
        <v>76190</v>
      </c>
      <c r="F119" s="103">
        <v>88267.79999999999</v>
      </c>
      <c r="G119" s="8">
        <f t="shared" si="6"/>
        <v>107.333999946739</v>
      </c>
      <c r="H119" s="8">
        <f t="shared" si="7"/>
        <v>115.85221157632233</v>
      </c>
      <c r="I119" s="10"/>
      <c r="J119" s="15"/>
      <c r="K119" s="15"/>
      <c r="L119" s="15"/>
      <c r="M119" s="15"/>
      <c r="N119" s="190"/>
      <c r="O119" s="190"/>
      <c r="P119" s="189"/>
      <c r="Q119" s="190"/>
      <c r="R119" s="190"/>
    </row>
    <row r="120" spans="1:18" s="11" customFormat="1" ht="15">
      <c r="A120" s="100">
        <v>3222</v>
      </c>
      <c r="B120" s="101" t="s">
        <v>165</v>
      </c>
      <c r="C120" s="117">
        <v>23555.04</v>
      </c>
      <c r="D120" s="103">
        <v>48912</v>
      </c>
      <c r="E120" s="103">
        <v>34501.65</v>
      </c>
      <c r="F120" s="103">
        <v>34502.64</v>
      </c>
      <c r="G120" s="8">
        <f t="shared" si="6"/>
        <v>146.47667760275507</v>
      </c>
      <c r="H120" s="8">
        <f t="shared" si="7"/>
        <v>100.00286942798387</v>
      </c>
      <c r="I120" s="10"/>
      <c r="J120" s="15"/>
      <c r="K120" s="15"/>
      <c r="L120" s="15"/>
      <c r="M120" s="15"/>
      <c r="N120" s="190"/>
      <c r="O120" s="190"/>
      <c r="P120" s="189"/>
      <c r="Q120" s="190"/>
      <c r="R120" s="190"/>
    </row>
    <row r="121" spans="1:18" s="11" customFormat="1" ht="15">
      <c r="A121" s="100">
        <v>3223</v>
      </c>
      <c r="B121" s="101" t="s">
        <v>91</v>
      </c>
      <c r="C121" s="117">
        <v>266688.95</v>
      </c>
      <c r="D121" s="103">
        <v>264700</v>
      </c>
      <c r="E121" s="103">
        <v>358500</v>
      </c>
      <c r="F121" s="103">
        <v>350452.54</v>
      </c>
      <c r="G121" s="8">
        <f t="shared" si="6"/>
        <v>131.40872165869638</v>
      </c>
      <c r="H121" s="8">
        <f t="shared" si="7"/>
        <v>97.75524128312412</v>
      </c>
      <c r="I121" s="10"/>
      <c r="J121" s="15"/>
      <c r="K121" s="15"/>
      <c r="L121" s="15"/>
      <c r="M121" s="15"/>
      <c r="N121" s="190"/>
      <c r="O121" s="190"/>
      <c r="P121" s="189"/>
      <c r="Q121" s="190"/>
      <c r="R121" s="190"/>
    </row>
    <row r="122" spans="1:18" s="11" customFormat="1" ht="30">
      <c r="A122" s="100">
        <v>3224</v>
      </c>
      <c r="B122" s="101" t="s">
        <v>161</v>
      </c>
      <c r="C122" s="117">
        <v>23527.8</v>
      </c>
      <c r="D122" s="103">
        <v>20000</v>
      </c>
      <c r="E122" s="103">
        <v>30035</v>
      </c>
      <c r="F122" s="103">
        <v>36116.58</v>
      </c>
      <c r="G122" s="8">
        <f t="shared" si="6"/>
        <v>153.50598015964096</v>
      </c>
      <c r="H122" s="8">
        <f t="shared" si="7"/>
        <v>120.24831030464458</v>
      </c>
      <c r="I122" s="10"/>
      <c r="J122" s="15"/>
      <c r="K122" s="15"/>
      <c r="L122" s="15"/>
      <c r="M122" s="15"/>
      <c r="N122" s="190"/>
      <c r="O122" s="190"/>
      <c r="P122" s="189"/>
      <c r="Q122" s="190"/>
      <c r="R122" s="190"/>
    </row>
    <row r="123" spans="1:18" s="11" customFormat="1" ht="15">
      <c r="A123" s="100">
        <v>3225</v>
      </c>
      <c r="B123" s="101" t="s">
        <v>162</v>
      </c>
      <c r="C123" s="117">
        <v>31591.82</v>
      </c>
      <c r="D123" s="103">
        <v>7695</v>
      </c>
      <c r="E123" s="103">
        <v>25553</v>
      </c>
      <c r="F123" s="103">
        <v>25182.79</v>
      </c>
      <c r="G123" s="8">
        <f t="shared" si="6"/>
        <v>79.7130079875107</v>
      </c>
      <c r="H123" s="8">
        <f t="shared" si="7"/>
        <v>98.55120729464251</v>
      </c>
      <c r="I123" s="10"/>
      <c r="J123" s="15"/>
      <c r="K123" s="15"/>
      <c r="L123" s="15"/>
      <c r="M123" s="15"/>
      <c r="N123" s="190"/>
      <c r="O123" s="190"/>
      <c r="P123" s="189"/>
      <c r="Q123" s="190"/>
      <c r="R123" s="190"/>
    </row>
    <row r="124" spans="1:18" s="11" customFormat="1" ht="15">
      <c r="A124" s="100">
        <v>3227</v>
      </c>
      <c r="B124" s="101" t="s">
        <v>138</v>
      </c>
      <c r="C124" s="117">
        <v>4173.43</v>
      </c>
      <c r="D124" s="103">
        <v>2000</v>
      </c>
      <c r="E124" s="103">
        <v>1500</v>
      </c>
      <c r="F124" s="103">
        <v>1830.54</v>
      </c>
      <c r="G124" s="8">
        <f t="shared" si="6"/>
        <v>43.86176358534826</v>
      </c>
      <c r="H124" s="8">
        <f t="shared" si="7"/>
        <v>122.03599999999999</v>
      </c>
      <c r="I124" s="10"/>
      <c r="J124" s="15"/>
      <c r="K124" s="15"/>
      <c r="L124" s="15"/>
      <c r="M124" s="15"/>
      <c r="N124" s="190"/>
      <c r="O124" s="190"/>
      <c r="P124" s="189"/>
      <c r="Q124" s="190"/>
      <c r="R124" s="190"/>
    </row>
    <row r="125" spans="1:18" s="11" customFormat="1" ht="15">
      <c r="A125" s="129">
        <v>323</v>
      </c>
      <c r="B125" s="130" t="s">
        <v>16</v>
      </c>
      <c r="C125" s="131">
        <f>SUM(C126:C134)</f>
        <v>599581.6599999999</v>
      </c>
      <c r="D125" s="131">
        <f>SUM(D126:D134)</f>
        <v>452500</v>
      </c>
      <c r="E125" s="131">
        <f>SUM(E126:E134)</f>
        <v>336879</v>
      </c>
      <c r="F125" s="131">
        <f>SUM(F126:F134)</f>
        <v>318635.41</v>
      </c>
      <c r="G125" s="99">
        <f t="shared" si="6"/>
        <v>53.1429547061196</v>
      </c>
      <c r="H125" s="99">
        <f t="shared" si="7"/>
        <v>94.58452738223517</v>
      </c>
      <c r="I125" s="10"/>
      <c r="J125" s="15"/>
      <c r="K125" s="15"/>
      <c r="L125" s="15"/>
      <c r="M125" s="15"/>
      <c r="N125" s="190"/>
      <c r="O125" s="190"/>
      <c r="P125" s="189"/>
      <c r="Q125" s="190"/>
      <c r="R125" s="190"/>
    </row>
    <row r="126" spans="1:18" s="11" customFormat="1" ht="15">
      <c r="A126" s="100">
        <v>3231</v>
      </c>
      <c r="B126" s="101" t="s">
        <v>163</v>
      </c>
      <c r="C126" s="117">
        <v>167536.44</v>
      </c>
      <c r="D126" s="103">
        <v>31850</v>
      </c>
      <c r="E126" s="103">
        <v>39040</v>
      </c>
      <c r="F126" s="103">
        <v>38840.61</v>
      </c>
      <c r="G126" s="8">
        <f t="shared" si="6"/>
        <v>23.183380284313074</v>
      </c>
      <c r="H126" s="8">
        <f t="shared" si="7"/>
        <v>99.4892674180328</v>
      </c>
      <c r="I126" s="10"/>
      <c r="J126" s="15"/>
      <c r="K126" s="15"/>
      <c r="L126" s="15"/>
      <c r="M126" s="15"/>
      <c r="N126" s="190"/>
      <c r="O126" s="190"/>
      <c r="P126" s="189"/>
      <c r="Q126" s="190"/>
      <c r="R126" s="190"/>
    </row>
    <row r="127" spans="1:18" s="11" customFormat="1" ht="15">
      <c r="A127" s="100">
        <v>3232</v>
      </c>
      <c r="B127" s="101" t="s">
        <v>98</v>
      </c>
      <c r="C127" s="117">
        <v>185642.92</v>
      </c>
      <c r="D127" s="103">
        <v>66979</v>
      </c>
      <c r="E127" s="103">
        <v>66174</v>
      </c>
      <c r="F127" s="103">
        <v>64764.97</v>
      </c>
      <c r="G127" s="8">
        <f t="shared" si="6"/>
        <v>34.88685159660277</v>
      </c>
      <c r="H127" s="8">
        <f t="shared" si="7"/>
        <v>97.87071961797686</v>
      </c>
      <c r="I127" s="10"/>
      <c r="J127" s="15"/>
      <c r="K127" s="15"/>
      <c r="L127" s="15"/>
      <c r="M127" s="15"/>
      <c r="N127" s="190"/>
      <c r="O127" s="190"/>
      <c r="P127" s="189"/>
      <c r="Q127" s="190"/>
      <c r="R127" s="190"/>
    </row>
    <row r="128" spans="1:18" s="11" customFormat="1" ht="15">
      <c r="A128" s="100">
        <v>3233</v>
      </c>
      <c r="B128" s="101" t="s">
        <v>195</v>
      </c>
      <c r="C128" s="117"/>
      <c r="D128" s="103"/>
      <c r="E128" s="103">
        <v>380</v>
      </c>
      <c r="F128" s="103">
        <v>380</v>
      </c>
      <c r="G128" s="8" t="e">
        <f aca="true" t="shared" si="8" ref="G128:G134">F128/C128*100</f>
        <v>#DIV/0!</v>
      </c>
      <c r="H128" s="8">
        <f aca="true" t="shared" si="9" ref="H128:H134">F128/E128*100</f>
        <v>100</v>
      </c>
      <c r="I128" s="10"/>
      <c r="J128" s="15"/>
      <c r="K128" s="15"/>
      <c r="L128" s="15"/>
      <c r="M128" s="15"/>
      <c r="N128" s="190"/>
      <c r="O128" s="190"/>
      <c r="P128" s="189"/>
      <c r="Q128" s="190"/>
      <c r="R128" s="190"/>
    </row>
    <row r="129" spans="1:18" s="11" customFormat="1" ht="15">
      <c r="A129" s="100">
        <v>3234</v>
      </c>
      <c r="B129" s="101" t="s">
        <v>100</v>
      </c>
      <c r="C129" s="117">
        <v>167124.64</v>
      </c>
      <c r="D129" s="103">
        <v>185104</v>
      </c>
      <c r="E129" s="103">
        <v>186926</v>
      </c>
      <c r="F129" s="103">
        <v>164505.88</v>
      </c>
      <c r="G129" s="8">
        <f t="shared" si="8"/>
        <v>98.43304972863368</v>
      </c>
      <c r="H129" s="8">
        <f t="shared" si="9"/>
        <v>88.00588468163872</v>
      </c>
      <c r="I129" s="10"/>
      <c r="J129" s="15"/>
      <c r="K129" s="15"/>
      <c r="L129" s="15"/>
      <c r="M129" s="15"/>
      <c r="N129" s="190"/>
      <c r="O129" s="190"/>
      <c r="P129" s="189"/>
      <c r="Q129" s="190"/>
      <c r="R129" s="190"/>
    </row>
    <row r="130" spans="1:18" s="11" customFormat="1" ht="15">
      <c r="A130" s="100">
        <v>3235</v>
      </c>
      <c r="B130" s="101" t="s">
        <v>164</v>
      </c>
      <c r="C130" s="117">
        <v>22775.2</v>
      </c>
      <c r="D130" s="103">
        <v>113601</v>
      </c>
      <c r="E130" s="103"/>
      <c r="F130" s="103"/>
      <c r="G130" s="8">
        <f t="shared" si="8"/>
        <v>0</v>
      </c>
      <c r="H130" s="8" t="e">
        <f t="shared" si="9"/>
        <v>#DIV/0!</v>
      </c>
      <c r="I130" s="10"/>
      <c r="J130" s="15"/>
      <c r="K130" s="15"/>
      <c r="L130" s="15"/>
      <c r="M130" s="15"/>
      <c r="N130" s="190"/>
      <c r="O130" s="190"/>
      <c r="P130" s="189"/>
      <c r="Q130" s="190"/>
      <c r="R130" s="190"/>
    </row>
    <row r="131" spans="1:18" s="11" customFormat="1" ht="15">
      <c r="A131" s="100">
        <v>3236</v>
      </c>
      <c r="B131" s="101" t="s">
        <v>140</v>
      </c>
      <c r="C131" s="117">
        <v>16225</v>
      </c>
      <c r="D131" s="103">
        <v>16000</v>
      </c>
      <c r="E131" s="103">
        <v>14335</v>
      </c>
      <c r="F131" s="103">
        <v>14335</v>
      </c>
      <c r="G131" s="8">
        <f t="shared" si="8"/>
        <v>88.35130970724191</v>
      </c>
      <c r="H131" s="8">
        <f t="shared" si="9"/>
        <v>100</v>
      </c>
      <c r="I131" s="10"/>
      <c r="J131" s="15"/>
      <c r="K131" s="15"/>
      <c r="L131" s="15"/>
      <c r="M131" s="15"/>
      <c r="N131" s="190"/>
      <c r="O131" s="190"/>
      <c r="P131" s="189"/>
      <c r="Q131" s="190"/>
      <c r="R131" s="190"/>
    </row>
    <row r="132" spans="1:18" s="11" customFormat="1" ht="15">
      <c r="A132" s="100">
        <v>3237</v>
      </c>
      <c r="B132" s="101" t="s">
        <v>141</v>
      </c>
      <c r="C132" s="117">
        <v>10492.5</v>
      </c>
      <c r="D132" s="103">
        <v>9500</v>
      </c>
      <c r="E132" s="103">
        <v>8120</v>
      </c>
      <c r="F132" s="103">
        <v>12117.5</v>
      </c>
      <c r="G132" s="8">
        <f t="shared" si="8"/>
        <v>115.48725279961877</v>
      </c>
      <c r="H132" s="8">
        <f t="shared" si="9"/>
        <v>149.23029556650246</v>
      </c>
      <c r="I132" s="10"/>
      <c r="J132" s="15"/>
      <c r="K132" s="15"/>
      <c r="L132" s="15"/>
      <c r="M132" s="15"/>
      <c r="N132" s="190"/>
      <c r="O132" s="190"/>
      <c r="P132" s="189"/>
      <c r="Q132" s="190"/>
      <c r="R132" s="190"/>
    </row>
    <row r="133" spans="1:18" s="11" customFormat="1" ht="15">
      <c r="A133" s="100">
        <v>3238</v>
      </c>
      <c r="B133" s="101" t="s">
        <v>102</v>
      </c>
      <c r="C133" s="117">
        <v>11709.36</v>
      </c>
      <c r="D133" s="103">
        <v>11706</v>
      </c>
      <c r="E133" s="103">
        <v>12459</v>
      </c>
      <c r="F133" s="103">
        <v>12457.48</v>
      </c>
      <c r="G133" s="8">
        <f t="shared" si="8"/>
        <v>106.38907677276981</v>
      </c>
      <c r="H133" s="8">
        <f t="shared" si="9"/>
        <v>99.98779998394734</v>
      </c>
      <c r="I133" s="10"/>
      <c r="J133" s="15"/>
      <c r="K133" s="15"/>
      <c r="L133" s="15"/>
      <c r="M133" s="15"/>
      <c r="N133" s="190"/>
      <c r="O133" s="190"/>
      <c r="P133" s="189"/>
      <c r="Q133" s="190"/>
      <c r="R133" s="190"/>
    </row>
    <row r="134" spans="1:18" s="11" customFormat="1" ht="15">
      <c r="A134" s="100">
        <v>3239</v>
      </c>
      <c r="B134" s="101" t="s">
        <v>17</v>
      </c>
      <c r="C134" s="117">
        <v>18075.6</v>
      </c>
      <c r="D134" s="103">
        <v>17760</v>
      </c>
      <c r="E134" s="103">
        <v>9445</v>
      </c>
      <c r="F134" s="103">
        <v>11233.97</v>
      </c>
      <c r="G134" s="8">
        <f t="shared" si="8"/>
        <v>62.149914802274886</v>
      </c>
      <c r="H134" s="8">
        <f t="shared" si="9"/>
        <v>118.94092112228691</v>
      </c>
      <c r="I134" s="10"/>
      <c r="J134" s="15"/>
      <c r="K134" s="15"/>
      <c r="L134" s="15"/>
      <c r="M134" s="15"/>
      <c r="N134" s="190"/>
      <c r="O134" s="190"/>
      <c r="P134" s="189"/>
      <c r="Q134" s="190"/>
      <c r="R134" s="190"/>
    </row>
    <row r="135" spans="1:18" s="11" customFormat="1" ht="15">
      <c r="A135" s="129">
        <v>329</v>
      </c>
      <c r="B135" s="130" t="s">
        <v>18</v>
      </c>
      <c r="C135" s="131">
        <f>SUM(C136:C139)</f>
        <v>10983.560000000001</v>
      </c>
      <c r="D135" s="131">
        <f>SUM(D136:D139)</f>
        <v>9650</v>
      </c>
      <c r="E135" s="131">
        <f>SUM(E136:E139)</f>
        <v>10852</v>
      </c>
      <c r="F135" s="131">
        <f>SUM(F136:F139)</f>
        <v>11203.65</v>
      </c>
      <c r="G135" s="99">
        <f t="shared" si="6"/>
        <v>102.00381297138632</v>
      </c>
      <c r="H135" s="99">
        <f t="shared" si="7"/>
        <v>103.24041651308514</v>
      </c>
      <c r="I135" s="10"/>
      <c r="J135" s="15"/>
      <c r="K135" s="15"/>
      <c r="L135" s="15"/>
      <c r="M135" s="15"/>
      <c r="N135" s="190"/>
      <c r="O135" s="190"/>
      <c r="P135" s="189"/>
      <c r="Q135" s="190"/>
      <c r="R135" s="190"/>
    </row>
    <row r="136" spans="1:18" s="11" customFormat="1" ht="15">
      <c r="A136" s="100">
        <v>3293</v>
      </c>
      <c r="B136" s="101" t="s">
        <v>107</v>
      </c>
      <c r="C136" s="117">
        <v>7401.68</v>
      </c>
      <c r="D136" s="103">
        <v>7000</v>
      </c>
      <c r="E136" s="103">
        <v>7000</v>
      </c>
      <c r="F136" s="103">
        <v>7566.14</v>
      </c>
      <c r="G136" s="8">
        <f t="shared" si="6"/>
        <v>102.22192799472552</v>
      </c>
      <c r="H136" s="8">
        <f t="shared" si="7"/>
        <v>108.08771428571428</v>
      </c>
      <c r="I136" s="10"/>
      <c r="J136" s="15"/>
      <c r="K136" s="15"/>
      <c r="L136" s="15"/>
      <c r="M136" s="15"/>
      <c r="N136" s="190"/>
      <c r="O136" s="190"/>
      <c r="P136" s="189"/>
      <c r="Q136" s="190"/>
      <c r="R136" s="190"/>
    </row>
    <row r="137" spans="1:18" s="11" customFormat="1" ht="15">
      <c r="A137" s="100">
        <v>3294</v>
      </c>
      <c r="B137" s="101" t="s">
        <v>142</v>
      </c>
      <c r="C137" s="117">
        <v>300</v>
      </c>
      <c r="D137" s="103">
        <v>300</v>
      </c>
      <c r="E137" s="103">
        <v>400</v>
      </c>
      <c r="F137" s="103">
        <v>400</v>
      </c>
      <c r="G137" s="8">
        <f t="shared" si="6"/>
        <v>133.33333333333331</v>
      </c>
      <c r="H137" s="8">
        <f t="shared" si="7"/>
        <v>100</v>
      </c>
      <c r="I137" s="10"/>
      <c r="J137" s="15"/>
      <c r="K137" s="15"/>
      <c r="L137" s="15"/>
      <c r="M137" s="15"/>
      <c r="N137" s="190"/>
      <c r="O137" s="190"/>
      <c r="P137" s="189"/>
      <c r="Q137" s="190"/>
      <c r="R137" s="190"/>
    </row>
    <row r="138" spans="1:18" s="11" customFormat="1" ht="15">
      <c r="A138" s="100">
        <v>3295</v>
      </c>
      <c r="B138" s="101" t="s">
        <v>108</v>
      </c>
      <c r="C138" s="117"/>
      <c r="D138" s="103">
        <v>100</v>
      </c>
      <c r="E138" s="103">
        <v>1202</v>
      </c>
      <c r="F138" s="103">
        <v>1102.5</v>
      </c>
      <c r="G138" s="8" t="e">
        <f t="shared" si="6"/>
        <v>#DIV/0!</v>
      </c>
      <c r="H138" s="8">
        <f t="shared" si="7"/>
        <v>91.72212978369384</v>
      </c>
      <c r="I138" s="10"/>
      <c r="J138" s="15"/>
      <c r="K138" s="15"/>
      <c r="L138" s="15"/>
      <c r="M138" s="15"/>
      <c r="N138" s="190"/>
      <c r="O138" s="190"/>
      <c r="P138" s="189"/>
      <c r="Q138" s="190"/>
      <c r="R138" s="190"/>
    </row>
    <row r="139" spans="1:18" s="11" customFormat="1" ht="15">
      <c r="A139" s="100">
        <v>3299</v>
      </c>
      <c r="B139" s="101" t="s">
        <v>18</v>
      </c>
      <c r="C139" s="117">
        <v>3281.88</v>
      </c>
      <c r="D139" s="103">
        <v>2250</v>
      </c>
      <c r="E139" s="103">
        <v>2250</v>
      </c>
      <c r="F139" s="103">
        <v>2135.01</v>
      </c>
      <c r="G139" s="8">
        <f t="shared" si="6"/>
        <v>65.05448096822553</v>
      </c>
      <c r="H139" s="8">
        <f t="shared" si="7"/>
        <v>94.88933333333335</v>
      </c>
      <c r="I139" s="10"/>
      <c r="J139" s="15"/>
      <c r="K139" s="15"/>
      <c r="L139" s="15"/>
      <c r="M139" s="15"/>
      <c r="N139" s="190"/>
      <c r="O139" s="190"/>
      <c r="P139" s="189"/>
      <c r="Q139" s="190"/>
      <c r="R139" s="190"/>
    </row>
    <row r="140" spans="1:18" s="11" customFormat="1" ht="15">
      <c r="A140" s="132">
        <v>34</v>
      </c>
      <c r="B140" s="133" t="s">
        <v>19</v>
      </c>
      <c r="C140" s="134">
        <f>SUM(C141)</f>
        <v>2816.01</v>
      </c>
      <c r="D140" s="134">
        <f>SUM(D141)</f>
        <v>3500</v>
      </c>
      <c r="E140" s="134">
        <f>SUM(E141)</f>
        <v>3000</v>
      </c>
      <c r="F140" s="134">
        <f>SUM(F141)</f>
        <v>3070.42</v>
      </c>
      <c r="G140" s="75">
        <f t="shared" si="6"/>
        <v>109.03441394029142</v>
      </c>
      <c r="H140" s="75">
        <f t="shared" si="7"/>
        <v>102.34733333333335</v>
      </c>
      <c r="I140" s="10"/>
      <c r="J140" s="15"/>
      <c r="K140" s="15"/>
      <c r="L140" s="15"/>
      <c r="M140" s="15"/>
      <c r="N140" s="190"/>
      <c r="O140" s="190"/>
      <c r="P140" s="189"/>
      <c r="Q140" s="190"/>
      <c r="R140" s="190"/>
    </row>
    <row r="141" spans="1:18" s="11" customFormat="1" ht="15">
      <c r="A141" s="129">
        <v>343</v>
      </c>
      <c r="B141" s="130" t="s">
        <v>20</v>
      </c>
      <c r="C141" s="131">
        <f>SUM(C142,C143)</f>
        <v>2816.01</v>
      </c>
      <c r="D141" s="131">
        <f>SUM(D142,D143)</f>
        <v>3500</v>
      </c>
      <c r="E141" s="131">
        <f>SUM(E142,E143)</f>
        <v>3000</v>
      </c>
      <c r="F141" s="131">
        <f>SUM(F142,F143)</f>
        <v>3070.42</v>
      </c>
      <c r="G141" s="99">
        <f t="shared" si="6"/>
        <v>109.03441394029142</v>
      </c>
      <c r="H141" s="99">
        <f t="shared" si="7"/>
        <v>102.34733333333335</v>
      </c>
      <c r="I141" s="10"/>
      <c r="J141" s="15"/>
      <c r="K141" s="15"/>
      <c r="L141" s="15"/>
      <c r="M141" s="15"/>
      <c r="N141" s="190"/>
      <c r="O141" s="190"/>
      <c r="P141" s="189"/>
      <c r="Q141" s="190"/>
      <c r="R141" s="190"/>
    </row>
    <row r="142" spans="1:18" s="11" customFormat="1" ht="15">
      <c r="A142" s="100">
        <v>3431</v>
      </c>
      <c r="B142" s="101" t="s">
        <v>111</v>
      </c>
      <c r="C142" s="117">
        <v>2816.01</v>
      </c>
      <c r="D142" s="103">
        <v>3500</v>
      </c>
      <c r="E142" s="103">
        <v>3000</v>
      </c>
      <c r="F142" s="103">
        <v>3070.42</v>
      </c>
      <c r="G142" s="8">
        <f t="shared" si="6"/>
        <v>109.03441394029142</v>
      </c>
      <c r="H142" s="8">
        <f t="shared" si="7"/>
        <v>102.34733333333335</v>
      </c>
      <c r="I142" s="10"/>
      <c r="J142" s="15"/>
      <c r="K142" s="15"/>
      <c r="L142" s="15"/>
      <c r="M142" s="15"/>
      <c r="N142" s="190"/>
      <c r="O142" s="190"/>
      <c r="P142" s="189"/>
      <c r="Q142" s="190"/>
      <c r="R142" s="190"/>
    </row>
    <row r="143" spans="1:18" s="11" customFormat="1" ht="15">
      <c r="A143" s="100">
        <v>3433</v>
      </c>
      <c r="B143" s="101" t="s">
        <v>149</v>
      </c>
      <c r="C143" s="117"/>
      <c r="D143" s="103"/>
      <c r="E143" s="103"/>
      <c r="F143" s="103"/>
      <c r="G143" s="8" t="e">
        <f t="shared" si="6"/>
        <v>#DIV/0!</v>
      </c>
      <c r="H143" s="8" t="e">
        <f t="shared" si="7"/>
        <v>#DIV/0!</v>
      </c>
      <c r="I143" s="10"/>
      <c r="J143" s="15"/>
      <c r="K143" s="15"/>
      <c r="L143" s="15"/>
      <c r="M143" s="15"/>
      <c r="N143" s="190"/>
      <c r="O143" s="190"/>
      <c r="P143" s="189"/>
      <c r="Q143" s="190"/>
      <c r="R143" s="190"/>
    </row>
    <row r="144" spans="1:18" s="11" customFormat="1" ht="30">
      <c r="A144" s="132">
        <v>37</v>
      </c>
      <c r="B144" s="133" t="s">
        <v>169</v>
      </c>
      <c r="C144" s="134">
        <f>SUM(C145)</f>
        <v>0</v>
      </c>
      <c r="D144" s="134">
        <f aca="true" t="shared" si="10" ref="D144:F145">SUM(D145)</f>
        <v>0</v>
      </c>
      <c r="E144" s="134">
        <f t="shared" si="10"/>
        <v>990</v>
      </c>
      <c r="F144" s="134">
        <f t="shared" si="10"/>
        <v>987.03</v>
      </c>
      <c r="G144" s="75" t="e">
        <f>F144/C144*100</f>
        <v>#DIV/0!</v>
      </c>
      <c r="H144" s="75">
        <f>F144/E144*100</f>
        <v>99.7</v>
      </c>
      <c r="I144" s="10"/>
      <c r="J144" s="15"/>
      <c r="K144" s="15"/>
      <c r="L144" s="15"/>
      <c r="M144" s="15"/>
      <c r="N144" s="190"/>
      <c r="O144" s="190"/>
      <c r="P144" s="189"/>
      <c r="Q144" s="190"/>
      <c r="R144" s="190"/>
    </row>
    <row r="145" spans="1:18" s="11" customFormat="1" ht="30">
      <c r="A145" s="129">
        <v>372</v>
      </c>
      <c r="B145" s="130" t="s">
        <v>170</v>
      </c>
      <c r="C145" s="131">
        <f>SUM(C146)</f>
        <v>0</v>
      </c>
      <c r="D145" s="131">
        <f t="shared" si="10"/>
        <v>0</v>
      </c>
      <c r="E145" s="131">
        <f t="shared" si="10"/>
        <v>990</v>
      </c>
      <c r="F145" s="131">
        <f t="shared" si="10"/>
        <v>987.03</v>
      </c>
      <c r="G145" s="99" t="e">
        <f>F145/C145*100</f>
        <v>#DIV/0!</v>
      </c>
      <c r="H145" s="99">
        <f>F145/E145*100</f>
        <v>99.7</v>
      </c>
      <c r="I145" s="10"/>
      <c r="J145" s="15"/>
      <c r="K145" s="15"/>
      <c r="L145" s="15"/>
      <c r="M145" s="15"/>
      <c r="N145" s="190"/>
      <c r="O145" s="190"/>
      <c r="P145" s="189"/>
      <c r="Q145" s="190"/>
      <c r="R145" s="190"/>
    </row>
    <row r="146" spans="1:18" s="11" customFormat="1" ht="15">
      <c r="A146" s="100">
        <v>3722</v>
      </c>
      <c r="B146" s="101" t="s">
        <v>152</v>
      </c>
      <c r="C146" s="117"/>
      <c r="D146" s="103"/>
      <c r="E146" s="103">
        <v>990</v>
      </c>
      <c r="F146" s="103">
        <v>987.03</v>
      </c>
      <c r="G146" s="8" t="e">
        <f>F146/C146*100</f>
        <v>#DIV/0!</v>
      </c>
      <c r="H146" s="8">
        <f>F146/E146*100</f>
        <v>99.7</v>
      </c>
      <c r="I146" s="10"/>
      <c r="J146" s="15"/>
      <c r="K146" s="15"/>
      <c r="L146" s="15"/>
      <c r="M146" s="15"/>
      <c r="N146" s="190"/>
      <c r="O146" s="190"/>
      <c r="P146" s="189"/>
      <c r="Q146" s="190"/>
      <c r="R146" s="190"/>
    </row>
    <row r="147" spans="1:18" s="11" customFormat="1" ht="15">
      <c r="A147" s="259" t="s">
        <v>6</v>
      </c>
      <c r="B147" s="260"/>
      <c r="C147" s="75">
        <f>SUM(C104,C112,C140,C144)</f>
        <v>1272264.04</v>
      </c>
      <c r="D147" s="75">
        <f>SUM(D104,D112,D140,D144)</f>
        <v>1148097.28</v>
      </c>
      <c r="E147" s="75">
        <f>SUM(E104,E112,E140,E144)</f>
        <v>1177378.27</v>
      </c>
      <c r="F147" s="75">
        <f>SUM(F104,F112,F140,F144)</f>
        <v>1161438.47</v>
      </c>
      <c r="G147" s="83">
        <f t="shared" si="6"/>
        <v>91.28910615126715</v>
      </c>
      <c r="H147" s="84">
        <f t="shared" si="7"/>
        <v>98.64616152632067</v>
      </c>
      <c r="I147" s="10"/>
      <c r="J147" s="15"/>
      <c r="K147" s="15"/>
      <c r="L147" s="15"/>
      <c r="M147" s="15"/>
      <c r="N147" s="190"/>
      <c r="O147" s="190"/>
      <c r="P147" s="189"/>
      <c r="Q147" s="190"/>
      <c r="R147" s="190"/>
    </row>
    <row r="148" spans="1:18" s="11" customFormat="1" ht="15">
      <c r="A148" s="9"/>
      <c r="B148" s="9"/>
      <c r="C148" s="9"/>
      <c r="D148" s="10"/>
      <c r="E148" s="10"/>
      <c r="F148" s="10"/>
      <c r="G148" s="10"/>
      <c r="H148" s="10"/>
      <c r="I148" s="10"/>
      <c r="J148" s="15"/>
      <c r="K148" s="15"/>
      <c r="L148" s="15"/>
      <c r="M148" s="15"/>
      <c r="N148" s="190"/>
      <c r="O148" s="190"/>
      <c r="P148" s="189"/>
      <c r="Q148" s="190"/>
      <c r="R148" s="190"/>
    </row>
    <row r="149" spans="1:18" s="11" customFormat="1" ht="15">
      <c r="A149" s="85" t="s">
        <v>82</v>
      </c>
      <c r="B149" s="86"/>
      <c r="C149" s="9"/>
      <c r="D149" s="10"/>
      <c r="E149" s="10"/>
      <c r="F149" s="10"/>
      <c r="G149" s="10"/>
      <c r="H149" s="10"/>
      <c r="I149" s="10"/>
      <c r="J149" s="15"/>
      <c r="K149" s="15"/>
      <c r="L149" s="15"/>
      <c r="M149" s="15"/>
      <c r="N149" s="190"/>
      <c r="O149" s="190"/>
      <c r="P149" s="189"/>
      <c r="Q149" s="190"/>
      <c r="R149" s="190"/>
    </row>
    <row r="150" spans="1:18" s="11" customFormat="1" ht="15" customHeight="1">
      <c r="A150" s="239" t="s">
        <v>77</v>
      </c>
      <c r="B150" s="241" t="s">
        <v>3</v>
      </c>
      <c r="C150" s="241" t="s">
        <v>213</v>
      </c>
      <c r="D150" s="243" t="s">
        <v>217</v>
      </c>
      <c r="E150" s="243" t="s">
        <v>218</v>
      </c>
      <c r="F150" s="243" t="s">
        <v>219</v>
      </c>
      <c r="G150" s="243" t="s">
        <v>74</v>
      </c>
      <c r="H150" s="243" t="s">
        <v>74</v>
      </c>
      <c r="I150" s="10"/>
      <c r="J150" s="15"/>
      <c r="K150" s="15"/>
      <c r="L150" s="15"/>
      <c r="M150" s="15"/>
      <c r="N150" s="190"/>
      <c r="O150" s="190"/>
      <c r="P150" s="189"/>
      <c r="Q150" s="190"/>
      <c r="R150" s="190"/>
    </row>
    <row r="151" spans="1:18" s="11" customFormat="1" ht="35.25" customHeight="1">
      <c r="A151" s="240"/>
      <c r="B151" s="242"/>
      <c r="C151" s="242"/>
      <c r="D151" s="244"/>
      <c r="E151" s="244"/>
      <c r="F151" s="244"/>
      <c r="G151" s="244"/>
      <c r="H151" s="244"/>
      <c r="I151" s="10"/>
      <c r="J151" s="15"/>
      <c r="K151" s="15"/>
      <c r="L151" s="15"/>
      <c r="M151" s="15"/>
      <c r="N151" s="190"/>
      <c r="O151" s="190"/>
      <c r="P151" s="189"/>
      <c r="Q151" s="190"/>
      <c r="R151" s="190"/>
    </row>
    <row r="152" spans="1:18" s="11" customFormat="1" ht="15">
      <c r="A152" s="246">
        <v>1</v>
      </c>
      <c r="B152" s="246"/>
      <c r="C152" s="226">
        <v>2</v>
      </c>
      <c r="D152" s="46">
        <v>3</v>
      </c>
      <c r="E152" s="46">
        <v>4</v>
      </c>
      <c r="F152" s="46">
        <v>5</v>
      </c>
      <c r="G152" s="46" t="s">
        <v>75</v>
      </c>
      <c r="H152" s="46" t="s">
        <v>76</v>
      </c>
      <c r="I152" s="10"/>
      <c r="J152" s="15"/>
      <c r="K152" s="15"/>
      <c r="L152" s="15"/>
      <c r="M152" s="15"/>
      <c r="N152" s="190"/>
      <c r="O152" s="190"/>
      <c r="P152" s="189"/>
      <c r="Q152" s="190"/>
      <c r="R152" s="190"/>
    </row>
    <row r="153" spans="1:18" s="11" customFormat="1" ht="15">
      <c r="A153" s="135">
        <v>31</v>
      </c>
      <c r="B153" s="127" t="s">
        <v>7</v>
      </c>
      <c r="C153" s="136">
        <f>SUM(C154,C156,C158)</f>
        <v>17.88</v>
      </c>
      <c r="D153" s="136">
        <f>SUM(D154,D156,D158)</f>
        <v>13300</v>
      </c>
      <c r="E153" s="136">
        <f>SUM(E154,E156,E158)</f>
        <v>3310.46</v>
      </c>
      <c r="F153" s="136">
        <f>SUM(F154,F156,F158)</f>
        <v>4500</v>
      </c>
      <c r="G153" s="75">
        <f>F153/C153*100</f>
        <v>25167.78523489933</v>
      </c>
      <c r="H153" s="75">
        <f>F153/E153*100</f>
        <v>135.93277067235368</v>
      </c>
      <c r="I153" s="10"/>
      <c r="J153" s="15"/>
      <c r="K153" s="15"/>
      <c r="L153" s="15"/>
      <c r="M153" s="15"/>
      <c r="N153" s="190"/>
      <c r="O153" s="190"/>
      <c r="P153" s="189"/>
      <c r="Q153" s="190"/>
      <c r="R153" s="190"/>
    </row>
    <row r="154" spans="1:18" s="11" customFormat="1" ht="15">
      <c r="A154" s="137">
        <v>311</v>
      </c>
      <c r="B154" s="98" t="s">
        <v>8</v>
      </c>
      <c r="C154" s="138">
        <f>SUM(C155,)</f>
        <v>17</v>
      </c>
      <c r="D154" s="138">
        <f>SUM(D155)</f>
        <v>11420</v>
      </c>
      <c r="E154" s="138">
        <f>SUM(E155)</f>
        <v>0</v>
      </c>
      <c r="F154" s="138">
        <f>SUM(F155)</f>
        <v>0</v>
      </c>
      <c r="G154" s="99">
        <f aca="true" t="shared" si="11" ref="G154:G189">F154/C154*100</f>
        <v>0</v>
      </c>
      <c r="H154" s="99" t="e">
        <f aca="true" t="shared" si="12" ref="H154:H189">F154/E154*100</f>
        <v>#DIV/0!</v>
      </c>
      <c r="I154" s="10"/>
      <c r="J154" s="15"/>
      <c r="K154" s="15"/>
      <c r="L154" s="15"/>
      <c r="M154" s="15"/>
      <c r="N154" s="190"/>
      <c r="O154" s="190"/>
      <c r="P154" s="189"/>
      <c r="Q154" s="190"/>
      <c r="R154" s="190"/>
    </row>
    <row r="155" spans="1:18" s="11" customFormat="1" ht="15">
      <c r="A155" s="100">
        <v>3111</v>
      </c>
      <c r="B155" s="101" t="s">
        <v>83</v>
      </c>
      <c r="C155" s="139">
        <v>17</v>
      </c>
      <c r="D155" s="103">
        <v>11420</v>
      </c>
      <c r="E155" s="103"/>
      <c r="F155" s="103"/>
      <c r="G155" s="8">
        <f t="shared" si="11"/>
        <v>0</v>
      </c>
      <c r="H155" s="8" t="e">
        <f t="shared" si="12"/>
        <v>#DIV/0!</v>
      </c>
      <c r="I155" s="10"/>
      <c r="J155" s="15"/>
      <c r="K155" s="15"/>
      <c r="L155" s="15"/>
      <c r="M155" s="15"/>
      <c r="N155" s="190"/>
      <c r="O155" s="190"/>
      <c r="P155" s="189"/>
      <c r="Q155" s="190"/>
      <c r="R155" s="190"/>
    </row>
    <row r="156" spans="1:18" s="11" customFormat="1" ht="15">
      <c r="A156" s="140">
        <v>312</v>
      </c>
      <c r="B156" s="122" t="s">
        <v>9</v>
      </c>
      <c r="C156" s="123">
        <f>SUM(C157)</f>
        <v>0</v>
      </c>
      <c r="D156" s="123">
        <f>SUM(D157)</f>
        <v>0</v>
      </c>
      <c r="E156" s="123">
        <f>SUM(E157)</f>
        <v>3310.46</v>
      </c>
      <c r="F156" s="123">
        <f>SUM(F157)</f>
        <v>4500</v>
      </c>
      <c r="G156" s="99" t="e">
        <f t="shared" si="11"/>
        <v>#DIV/0!</v>
      </c>
      <c r="H156" s="99">
        <f t="shared" si="12"/>
        <v>135.93277067235368</v>
      </c>
      <c r="I156" s="10"/>
      <c r="J156" s="15"/>
      <c r="K156" s="15"/>
      <c r="L156" s="15"/>
      <c r="M156" s="15"/>
      <c r="N156" s="190"/>
      <c r="O156" s="190"/>
      <c r="P156" s="189"/>
      <c r="Q156" s="190"/>
      <c r="R156" s="190"/>
    </row>
    <row r="157" spans="1:18" s="11" customFormat="1" ht="15">
      <c r="A157" s="141" t="s">
        <v>94</v>
      </c>
      <c r="B157" s="125" t="s">
        <v>9</v>
      </c>
      <c r="C157" s="109"/>
      <c r="D157" s="295"/>
      <c r="E157" s="295">
        <v>3310.46</v>
      </c>
      <c r="F157" s="295">
        <v>4500</v>
      </c>
      <c r="G157" s="8" t="e">
        <f t="shared" si="11"/>
        <v>#DIV/0!</v>
      </c>
      <c r="H157" s="8">
        <f t="shared" si="12"/>
        <v>135.93277067235368</v>
      </c>
      <c r="I157" s="10"/>
      <c r="J157" s="15"/>
      <c r="K157" s="15"/>
      <c r="L157" s="15"/>
      <c r="M157" s="15"/>
      <c r="N157" s="190"/>
      <c r="O157" s="190"/>
      <c r="P157" s="189"/>
      <c r="Q157" s="190"/>
      <c r="R157" s="190"/>
    </row>
    <row r="158" spans="1:18" s="11" customFormat="1" ht="15">
      <c r="A158" s="137">
        <v>313</v>
      </c>
      <c r="B158" s="98" t="s">
        <v>10</v>
      </c>
      <c r="C158" s="138">
        <f>SUM(C159)</f>
        <v>0.88</v>
      </c>
      <c r="D158" s="138">
        <f>SUM(D159)</f>
        <v>1880</v>
      </c>
      <c r="E158" s="138">
        <f>SUM(E159)</f>
        <v>0</v>
      </c>
      <c r="F158" s="138">
        <f>SUM(F159)</f>
        <v>0</v>
      </c>
      <c r="G158" s="99">
        <f>F158/C158*100</f>
        <v>0</v>
      </c>
      <c r="H158" s="99" t="e">
        <f>F158/E158*100</f>
        <v>#DIV/0!</v>
      </c>
      <c r="I158" s="10"/>
      <c r="J158" s="15"/>
      <c r="K158" s="15"/>
      <c r="L158" s="15"/>
      <c r="M158" s="15"/>
      <c r="N158" s="190"/>
      <c r="O158" s="190"/>
      <c r="P158" s="189"/>
      <c r="Q158" s="190"/>
      <c r="R158" s="190"/>
    </row>
    <row r="159" spans="1:18" s="11" customFormat="1" ht="15">
      <c r="A159" s="100">
        <v>3132</v>
      </c>
      <c r="B159" s="101" t="s">
        <v>84</v>
      </c>
      <c r="C159" s="139">
        <v>0.88</v>
      </c>
      <c r="D159" s="103">
        <v>1880</v>
      </c>
      <c r="E159" s="103"/>
      <c r="F159" s="103"/>
      <c r="G159" s="8">
        <f>F159/C159*100</f>
        <v>0</v>
      </c>
      <c r="H159" s="8" t="e">
        <f>F159/E159*100</f>
        <v>#DIV/0!</v>
      </c>
      <c r="I159" s="10"/>
      <c r="J159" s="15"/>
      <c r="K159" s="15"/>
      <c r="L159" s="15"/>
      <c r="M159" s="15"/>
      <c r="N159" s="190"/>
      <c r="O159" s="190"/>
      <c r="P159" s="189"/>
      <c r="Q159" s="190"/>
      <c r="R159" s="190"/>
    </row>
    <row r="160" spans="1:18" s="11" customFormat="1" ht="15">
      <c r="A160" s="126">
        <v>32</v>
      </c>
      <c r="B160" s="127" t="s">
        <v>11</v>
      </c>
      <c r="C160" s="136">
        <f>SUM(C161,C165,C171,C177)</f>
        <v>15999.34</v>
      </c>
      <c r="D160" s="136">
        <f>SUM(D161,D165,D171,D177)</f>
        <v>6876</v>
      </c>
      <c r="E160" s="136">
        <f>SUM(E161,E165,E171,E177)</f>
        <v>8451.099999999999</v>
      </c>
      <c r="F160" s="136">
        <f>SUM(F161,F165,F171,F177)</f>
        <v>9651.789999999999</v>
      </c>
      <c r="G160" s="75">
        <f t="shared" si="11"/>
        <v>60.326175954758135</v>
      </c>
      <c r="H160" s="75">
        <f t="shared" si="12"/>
        <v>114.20749961543468</v>
      </c>
      <c r="I160" s="10"/>
      <c r="J160" s="15"/>
      <c r="K160" s="15"/>
      <c r="L160" s="15"/>
      <c r="M160" s="15"/>
      <c r="N160" s="190"/>
      <c r="O160" s="190"/>
      <c r="P160" s="189"/>
      <c r="Q160" s="190"/>
      <c r="R160" s="190"/>
    </row>
    <row r="161" spans="1:18" s="11" customFormat="1" ht="15">
      <c r="A161" s="97">
        <v>321</v>
      </c>
      <c r="B161" s="98" t="s">
        <v>12</v>
      </c>
      <c r="C161" s="138">
        <f>SUM(C162:C164)</f>
        <v>5007</v>
      </c>
      <c r="D161" s="138">
        <f>SUM(D162:D164)</f>
        <v>0</v>
      </c>
      <c r="E161" s="138">
        <f>SUM(E162:E164)</f>
        <v>880</v>
      </c>
      <c r="F161" s="138">
        <f>SUM(F162:F164)</f>
        <v>1680.2399999999998</v>
      </c>
      <c r="G161" s="99">
        <f t="shared" si="11"/>
        <v>33.55781905332534</v>
      </c>
      <c r="H161" s="99">
        <f t="shared" si="12"/>
        <v>190.9363636363636</v>
      </c>
      <c r="I161" s="10"/>
      <c r="J161" s="15"/>
      <c r="K161" s="15"/>
      <c r="L161" s="15"/>
      <c r="M161" s="15"/>
      <c r="N161" s="190"/>
      <c r="O161" s="190"/>
      <c r="P161" s="189"/>
      <c r="Q161" s="190"/>
      <c r="R161" s="190"/>
    </row>
    <row r="162" spans="1:18" s="11" customFormat="1" ht="15">
      <c r="A162" s="107">
        <v>3211</v>
      </c>
      <c r="B162" s="108" t="s">
        <v>87</v>
      </c>
      <c r="C162" s="142">
        <v>5007</v>
      </c>
      <c r="D162" s="8"/>
      <c r="E162" s="8">
        <v>880</v>
      </c>
      <c r="F162" s="8"/>
      <c r="G162" s="8">
        <f t="shared" si="11"/>
        <v>0</v>
      </c>
      <c r="H162" s="8">
        <f t="shared" si="12"/>
        <v>0</v>
      </c>
      <c r="I162" s="10"/>
      <c r="J162" s="15"/>
      <c r="K162" s="15"/>
      <c r="L162" s="15"/>
      <c r="M162" s="15"/>
      <c r="N162" s="190"/>
      <c r="O162" s="190"/>
      <c r="P162" s="189"/>
      <c r="Q162" s="190"/>
      <c r="R162" s="190"/>
    </row>
    <row r="163" spans="1:18" s="11" customFormat="1" ht="15">
      <c r="A163" s="107">
        <v>3213</v>
      </c>
      <c r="B163" s="108" t="s">
        <v>134</v>
      </c>
      <c r="C163" s="142"/>
      <c r="D163" s="8"/>
      <c r="E163" s="8"/>
      <c r="F163" s="8">
        <v>1680.2399999999998</v>
      </c>
      <c r="G163" s="8" t="e">
        <f t="shared" si="11"/>
        <v>#DIV/0!</v>
      </c>
      <c r="H163" s="8" t="e">
        <f t="shared" si="12"/>
        <v>#DIV/0!</v>
      </c>
      <c r="I163" s="10"/>
      <c r="J163" s="15"/>
      <c r="K163" s="15"/>
      <c r="L163" s="15"/>
      <c r="M163" s="15"/>
      <c r="N163" s="190"/>
      <c r="O163" s="190"/>
      <c r="P163" s="189"/>
      <c r="Q163" s="190"/>
      <c r="R163" s="190"/>
    </row>
    <row r="164" spans="1:18" s="11" customFormat="1" ht="15">
      <c r="A164" s="100">
        <v>3214</v>
      </c>
      <c r="B164" s="101" t="s">
        <v>135</v>
      </c>
      <c r="C164" s="117"/>
      <c r="D164" s="103"/>
      <c r="E164" s="103"/>
      <c r="F164" s="103"/>
      <c r="G164" s="8" t="e">
        <f t="shared" si="11"/>
        <v>#DIV/0!</v>
      </c>
      <c r="H164" s="8" t="e">
        <f t="shared" si="12"/>
        <v>#DIV/0!</v>
      </c>
      <c r="I164" s="10"/>
      <c r="J164" s="15"/>
      <c r="K164" s="15"/>
      <c r="L164" s="15"/>
      <c r="M164" s="15"/>
      <c r="N164" s="190"/>
      <c r="O164" s="190"/>
      <c r="P164" s="189"/>
      <c r="Q164" s="190"/>
      <c r="R164" s="190"/>
    </row>
    <row r="165" spans="1:18" s="11" customFormat="1" ht="15">
      <c r="A165" s="97">
        <v>322</v>
      </c>
      <c r="B165" s="98" t="s">
        <v>14</v>
      </c>
      <c r="C165" s="138">
        <f>SUM(C166:C170)</f>
        <v>4007.19</v>
      </c>
      <c r="D165" s="138">
        <f>SUM(D166:D170)</f>
        <v>2000</v>
      </c>
      <c r="E165" s="138">
        <f>SUM(E166:E170)</f>
        <v>3363.619999999999</v>
      </c>
      <c r="F165" s="138">
        <f>SUM(F166:F170)</f>
        <v>4764.389999999999</v>
      </c>
      <c r="G165" s="99">
        <f t="shared" si="11"/>
        <v>118.89603437820514</v>
      </c>
      <c r="H165" s="99">
        <f t="shared" si="12"/>
        <v>141.64471610942974</v>
      </c>
      <c r="I165" s="10"/>
      <c r="J165" s="15"/>
      <c r="K165" s="15"/>
      <c r="L165" s="15"/>
      <c r="M165" s="15"/>
      <c r="N165" s="190"/>
      <c r="O165" s="190"/>
      <c r="P165" s="189"/>
      <c r="Q165" s="190"/>
      <c r="R165" s="190"/>
    </row>
    <row r="166" spans="1:18" s="31" customFormat="1" ht="15">
      <c r="A166" s="100" t="s">
        <v>89</v>
      </c>
      <c r="B166" s="101" t="s">
        <v>15</v>
      </c>
      <c r="C166" s="143">
        <v>3236.17</v>
      </c>
      <c r="D166" s="117">
        <v>2000</v>
      </c>
      <c r="E166" s="117">
        <v>170.61999999999898</v>
      </c>
      <c r="F166" s="117">
        <v>1571.8599999999997</v>
      </c>
      <c r="G166" s="8">
        <f t="shared" si="11"/>
        <v>48.57161397578</v>
      </c>
      <c r="H166" s="8">
        <f t="shared" si="12"/>
        <v>921.2636267729509</v>
      </c>
      <c r="I166" s="18"/>
      <c r="J166" s="19"/>
      <c r="K166" s="15"/>
      <c r="L166" s="19"/>
      <c r="M166" s="19"/>
      <c r="N166" s="204"/>
      <c r="O166" s="204"/>
      <c r="P166" s="204"/>
      <c r="Q166" s="204"/>
      <c r="R166" s="204"/>
    </row>
    <row r="167" spans="1:18" s="31" customFormat="1" ht="15">
      <c r="A167" s="100">
        <v>3222</v>
      </c>
      <c r="B167" s="101" t="s">
        <v>165</v>
      </c>
      <c r="C167" s="143">
        <v>552.02</v>
      </c>
      <c r="D167" s="117"/>
      <c r="E167" s="117">
        <v>313</v>
      </c>
      <c r="F167" s="117">
        <v>312.53</v>
      </c>
      <c r="G167" s="8">
        <f t="shared" si="11"/>
        <v>56.61570232962574</v>
      </c>
      <c r="H167" s="8">
        <f t="shared" si="12"/>
        <v>99.84984025559105</v>
      </c>
      <c r="I167" s="18"/>
      <c r="J167" s="19"/>
      <c r="K167" s="19"/>
      <c r="L167" s="19"/>
      <c r="M167" s="19"/>
      <c r="N167" s="204"/>
      <c r="O167" s="204"/>
      <c r="P167" s="204"/>
      <c r="Q167" s="204"/>
      <c r="R167" s="204"/>
    </row>
    <row r="168" spans="1:18" s="31" customFormat="1" ht="15">
      <c r="A168" s="100" t="s">
        <v>90</v>
      </c>
      <c r="B168" s="101" t="s">
        <v>91</v>
      </c>
      <c r="C168" s="143"/>
      <c r="D168" s="117"/>
      <c r="E168" s="117"/>
      <c r="F168" s="117"/>
      <c r="G168" s="8" t="e">
        <f t="shared" si="11"/>
        <v>#DIV/0!</v>
      </c>
      <c r="H168" s="8" t="e">
        <f t="shared" si="12"/>
        <v>#DIV/0!</v>
      </c>
      <c r="I168" s="18"/>
      <c r="J168" s="19"/>
      <c r="K168" s="19"/>
      <c r="L168" s="19"/>
      <c r="M168" s="19"/>
      <c r="N168" s="204"/>
      <c r="O168" s="204"/>
      <c r="P168" s="204"/>
      <c r="Q168" s="204"/>
      <c r="R168" s="204"/>
    </row>
    <row r="169" spans="1:18" s="54" customFormat="1" ht="15" customHeight="1">
      <c r="A169" s="100" t="s">
        <v>92</v>
      </c>
      <c r="B169" s="101" t="s">
        <v>161</v>
      </c>
      <c r="C169" s="103"/>
      <c r="D169" s="117"/>
      <c r="E169" s="117"/>
      <c r="F169" s="117"/>
      <c r="G169" s="8" t="e">
        <f t="shared" si="11"/>
        <v>#DIV/0!</v>
      </c>
      <c r="H169" s="8" t="e">
        <f t="shared" si="12"/>
        <v>#DIV/0!</v>
      </c>
      <c r="I169" s="18"/>
      <c r="J169" s="19"/>
      <c r="K169" s="19"/>
      <c r="L169" s="19"/>
      <c r="M169" s="19"/>
      <c r="N169" s="205"/>
      <c r="O169" s="205"/>
      <c r="P169" s="205"/>
      <c r="Q169" s="205"/>
      <c r="R169" s="205"/>
    </row>
    <row r="170" spans="1:18" s="54" customFormat="1" ht="15" customHeight="1">
      <c r="A170" s="100">
        <v>3225</v>
      </c>
      <c r="B170" s="101" t="s">
        <v>137</v>
      </c>
      <c r="C170" s="103">
        <v>219</v>
      </c>
      <c r="D170" s="117"/>
      <c r="E170" s="117">
        <v>2880</v>
      </c>
      <c r="F170" s="117">
        <v>2880</v>
      </c>
      <c r="G170" s="8">
        <f>F170/C170*100</f>
        <v>1315.0684931506848</v>
      </c>
      <c r="H170" s="8">
        <f>F170/E170*100</f>
        <v>100</v>
      </c>
      <c r="I170" s="18"/>
      <c r="J170" s="19"/>
      <c r="K170" s="19"/>
      <c r="L170" s="19"/>
      <c r="M170" s="19"/>
      <c r="N170" s="205"/>
      <c r="O170" s="205"/>
      <c r="P170" s="205"/>
      <c r="Q170" s="205"/>
      <c r="R170" s="205"/>
    </row>
    <row r="171" spans="1:18" s="54" customFormat="1" ht="15" customHeight="1">
      <c r="A171" s="129">
        <v>323</v>
      </c>
      <c r="B171" s="130" t="s">
        <v>16</v>
      </c>
      <c r="C171" s="123">
        <f>SUM(C172:C176)</f>
        <v>4527.29</v>
      </c>
      <c r="D171" s="123">
        <f>SUM(D172:D176)</f>
        <v>1876</v>
      </c>
      <c r="E171" s="123">
        <f>SUM(E172:E176)</f>
        <v>2461.9799999999996</v>
      </c>
      <c r="F171" s="123">
        <f>SUM(F172:F176)</f>
        <v>876.84</v>
      </c>
      <c r="G171" s="99">
        <f t="shared" si="11"/>
        <v>19.367877913718804</v>
      </c>
      <c r="H171" s="99">
        <f t="shared" si="12"/>
        <v>35.61523651694978</v>
      </c>
      <c r="I171" s="18"/>
      <c r="J171" s="19"/>
      <c r="K171" s="19"/>
      <c r="L171" s="19"/>
      <c r="M171" s="19"/>
      <c r="N171" s="205"/>
      <c r="O171" s="205"/>
      <c r="P171" s="205"/>
      <c r="Q171" s="205"/>
      <c r="R171" s="205"/>
    </row>
    <row r="172" spans="1:18" s="54" customFormat="1" ht="15" customHeight="1">
      <c r="A172" s="100">
        <v>3231</v>
      </c>
      <c r="B172" s="101" t="s">
        <v>163</v>
      </c>
      <c r="C172" s="103">
        <v>1809.89</v>
      </c>
      <c r="D172" s="117"/>
      <c r="E172" s="117"/>
      <c r="F172" s="117"/>
      <c r="G172" s="8">
        <f t="shared" si="11"/>
        <v>0</v>
      </c>
      <c r="H172" s="8" t="e">
        <f t="shared" si="12"/>
        <v>#DIV/0!</v>
      </c>
      <c r="I172" s="18"/>
      <c r="J172" s="19"/>
      <c r="K172" s="19"/>
      <c r="L172" s="19"/>
      <c r="M172" s="19"/>
      <c r="N172" s="205"/>
      <c r="O172" s="205"/>
      <c r="P172" s="205"/>
      <c r="Q172" s="205"/>
      <c r="R172" s="205"/>
    </row>
    <row r="173" spans="1:18" s="54" customFormat="1" ht="15" customHeight="1">
      <c r="A173" s="100">
        <v>3232</v>
      </c>
      <c r="B173" s="101" t="s">
        <v>98</v>
      </c>
      <c r="C173" s="103"/>
      <c r="D173" s="117"/>
      <c r="E173" s="117">
        <v>1158.4799999999996</v>
      </c>
      <c r="F173" s="117"/>
      <c r="G173" s="8" t="e">
        <f t="shared" si="11"/>
        <v>#DIV/0!</v>
      </c>
      <c r="H173" s="8">
        <f t="shared" si="12"/>
        <v>0</v>
      </c>
      <c r="I173" s="18"/>
      <c r="J173" s="19"/>
      <c r="K173" s="19"/>
      <c r="L173" s="19"/>
      <c r="M173" s="19"/>
      <c r="N173" s="205"/>
      <c r="O173" s="205"/>
      <c r="P173" s="205"/>
      <c r="Q173" s="205"/>
      <c r="R173" s="205"/>
    </row>
    <row r="174" spans="1:18" s="54" customFormat="1" ht="15" customHeight="1">
      <c r="A174" s="100">
        <v>3234</v>
      </c>
      <c r="B174" s="101" t="s">
        <v>100</v>
      </c>
      <c r="C174" s="103">
        <v>876.84</v>
      </c>
      <c r="D174" s="117">
        <v>876</v>
      </c>
      <c r="E174" s="117">
        <v>876</v>
      </c>
      <c r="F174" s="117">
        <v>876.84</v>
      </c>
      <c r="G174" s="8">
        <f t="shared" si="11"/>
        <v>100</v>
      </c>
      <c r="H174" s="8">
        <f t="shared" si="12"/>
        <v>100.0958904109589</v>
      </c>
      <c r="I174" s="18"/>
      <c r="J174" s="19"/>
      <c r="K174" s="19"/>
      <c r="L174" s="19"/>
      <c r="M174" s="19"/>
      <c r="N174" s="205"/>
      <c r="O174" s="205"/>
      <c r="P174" s="205"/>
      <c r="Q174" s="205"/>
      <c r="R174" s="205"/>
    </row>
    <row r="175" spans="1:18" s="54" customFormat="1" ht="15" customHeight="1">
      <c r="A175" s="100">
        <v>3235</v>
      </c>
      <c r="B175" s="101" t="s">
        <v>164</v>
      </c>
      <c r="C175" s="103">
        <v>790.56</v>
      </c>
      <c r="D175" s="117"/>
      <c r="E175" s="117"/>
      <c r="F175" s="117"/>
      <c r="G175" s="8">
        <f>F175/C175*100</f>
        <v>0</v>
      </c>
      <c r="H175" s="8" t="e">
        <f>F175/E175*100</f>
        <v>#DIV/0!</v>
      </c>
      <c r="I175" s="18"/>
      <c r="J175" s="19"/>
      <c r="K175" s="19"/>
      <c r="L175" s="19"/>
      <c r="M175" s="19"/>
      <c r="N175" s="205"/>
      <c r="O175" s="205"/>
      <c r="P175" s="205"/>
      <c r="Q175" s="205"/>
      <c r="R175" s="205"/>
    </row>
    <row r="176" spans="1:18" s="54" customFormat="1" ht="15" customHeight="1">
      <c r="A176" s="100">
        <v>3239</v>
      </c>
      <c r="B176" s="101" t="s">
        <v>17</v>
      </c>
      <c r="C176" s="103">
        <v>1050</v>
      </c>
      <c r="D176" s="117">
        <v>1000</v>
      </c>
      <c r="E176" s="117">
        <v>427.5</v>
      </c>
      <c r="F176" s="117"/>
      <c r="G176" s="8">
        <f>F176/C176*100</f>
        <v>0</v>
      </c>
      <c r="H176" s="8">
        <f>F176/E176*100</f>
        <v>0</v>
      </c>
      <c r="I176" s="18"/>
      <c r="J176" s="19"/>
      <c r="K176" s="19"/>
      <c r="L176" s="19"/>
      <c r="M176" s="19"/>
      <c r="N176" s="205"/>
      <c r="O176" s="205"/>
      <c r="P176" s="205"/>
      <c r="Q176" s="205"/>
      <c r="R176" s="205"/>
    </row>
    <row r="177" spans="1:18" s="54" customFormat="1" ht="15" customHeight="1">
      <c r="A177" s="129">
        <v>329</v>
      </c>
      <c r="B177" s="130" t="s">
        <v>18</v>
      </c>
      <c r="C177" s="123">
        <f>SUM(C178:C181)</f>
        <v>2457.8599999999997</v>
      </c>
      <c r="D177" s="123">
        <f>SUM(D178:D181)</f>
        <v>3000</v>
      </c>
      <c r="E177" s="123">
        <f>SUM(E178:E181)</f>
        <v>1745.5</v>
      </c>
      <c r="F177" s="123">
        <f>SUM(F178:F181)</f>
        <v>2330.32</v>
      </c>
      <c r="G177" s="99">
        <f t="shared" si="11"/>
        <v>94.8109330881336</v>
      </c>
      <c r="H177" s="99">
        <f t="shared" si="12"/>
        <v>133.50443998854198</v>
      </c>
      <c r="I177" s="18"/>
      <c r="J177" s="19"/>
      <c r="K177" s="19"/>
      <c r="L177" s="19"/>
      <c r="M177" s="19"/>
      <c r="N177" s="205"/>
      <c r="O177" s="205"/>
      <c r="P177" s="205"/>
      <c r="Q177" s="205"/>
      <c r="R177" s="205"/>
    </row>
    <row r="178" spans="1:18" s="54" customFormat="1" ht="15" customHeight="1">
      <c r="A178" s="100">
        <v>3293</v>
      </c>
      <c r="B178" s="101" t="s">
        <v>107</v>
      </c>
      <c r="C178" s="103">
        <v>37.97</v>
      </c>
      <c r="D178" s="117"/>
      <c r="E178" s="117"/>
      <c r="F178" s="117">
        <v>142.61</v>
      </c>
      <c r="G178" s="8">
        <f t="shared" si="11"/>
        <v>375.5859889386358</v>
      </c>
      <c r="H178" s="8" t="e">
        <f t="shared" si="12"/>
        <v>#DIV/0!</v>
      </c>
      <c r="I178" s="18"/>
      <c r="J178" s="19"/>
      <c r="K178" s="19"/>
      <c r="L178" s="19"/>
      <c r="M178" s="19"/>
      <c r="N178" s="205"/>
      <c r="O178" s="205"/>
      <c r="P178" s="205"/>
      <c r="Q178" s="205"/>
      <c r="R178" s="205"/>
    </row>
    <row r="179" spans="1:18" s="54" customFormat="1" ht="15" customHeight="1">
      <c r="A179" s="100">
        <v>3294</v>
      </c>
      <c r="B179" s="101" t="s">
        <v>142</v>
      </c>
      <c r="C179" s="103">
        <v>100</v>
      </c>
      <c r="D179" s="117"/>
      <c r="E179" s="117">
        <v>100</v>
      </c>
      <c r="F179" s="117">
        <v>100</v>
      </c>
      <c r="G179" s="8">
        <f t="shared" si="11"/>
        <v>100</v>
      </c>
      <c r="H179" s="8">
        <f t="shared" si="12"/>
        <v>100</v>
      </c>
      <c r="I179" s="18"/>
      <c r="J179" s="19"/>
      <c r="K179" s="19"/>
      <c r="L179" s="19"/>
      <c r="M179" s="19"/>
      <c r="N179" s="205"/>
      <c r="O179" s="205"/>
      <c r="P179" s="205"/>
      <c r="Q179" s="205"/>
      <c r="R179" s="205"/>
    </row>
    <row r="180" spans="1:18" s="54" customFormat="1" ht="15" customHeight="1">
      <c r="A180" s="100">
        <v>3295</v>
      </c>
      <c r="B180" s="101" t="s">
        <v>108</v>
      </c>
      <c r="C180" s="103"/>
      <c r="D180" s="117"/>
      <c r="E180" s="117"/>
      <c r="F180" s="117"/>
      <c r="G180" s="8" t="e">
        <f t="shared" si="11"/>
        <v>#DIV/0!</v>
      </c>
      <c r="H180" s="8" t="e">
        <f t="shared" si="12"/>
        <v>#DIV/0!</v>
      </c>
      <c r="I180" s="18"/>
      <c r="J180" s="19"/>
      <c r="K180" s="19"/>
      <c r="L180" s="19"/>
      <c r="M180" s="19"/>
      <c r="N180" s="205"/>
      <c r="O180" s="205"/>
      <c r="P180" s="205"/>
      <c r="Q180" s="205"/>
      <c r="R180" s="205"/>
    </row>
    <row r="181" spans="1:18" s="54" customFormat="1" ht="15" customHeight="1">
      <c r="A181" s="100">
        <v>3299</v>
      </c>
      <c r="B181" s="101" t="s">
        <v>18</v>
      </c>
      <c r="C181" s="103">
        <v>2319.89</v>
      </c>
      <c r="D181" s="117">
        <v>3000</v>
      </c>
      <c r="E181" s="117">
        <v>1645.5</v>
      </c>
      <c r="F181" s="117">
        <v>2087.71</v>
      </c>
      <c r="G181" s="8">
        <f t="shared" si="11"/>
        <v>89.9917668510145</v>
      </c>
      <c r="H181" s="8">
        <f t="shared" si="12"/>
        <v>126.87389851109086</v>
      </c>
      <c r="I181" s="18"/>
      <c r="J181" s="19"/>
      <c r="K181" s="19"/>
      <c r="L181" s="19"/>
      <c r="M181" s="19"/>
      <c r="N181" s="205"/>
      <c r="O181" s="205"/>
      <c r="P181" s="205"/>
      <c r="Q181" s="205"/>
      <c r="R181" s="205"/>
    </row>
    <row r="182" spans="1:18" s="54" customFormat="1" ht="15" customHeight="1">
      <c r="A182" s="144">
        <v>34</v>
      </c>
      <c r="B182" s="145" t="s">
        <v>19</v>
      </c>
      <c r="C182" s="146">
        <f>SUM(C183)</f>
        <v>33.21</v>
      </c>
      <c r="D182" s="146">
        <f>SUM(D183)</f>
        <v>200</v>
      </c>
      <c r="E182" s="146">
        <f>SUM(E183)</f>
        <v>100</v>
      </c>
      <c r="F182" s="146">
        <f>SUM(F183)</f>
        <v>46.78</v>
      </c>
      <c r="G182" s="75">
        <f t="shared" si="11"/>
        <v>140.86118638964166</v>
      </c>
      <c r="H182" s="75">
        <f t="shared" si="12"/>
        <v>46.78</v>
      </c>
      <c r="I182" s="18"/>
      <c r="J182" s="19"/>
      <c r="K182" s="19"/>
      <c r="L182" s="19"/>
      <c r="M182" s="19"/>
      <c r="N182" s="205"/>
      <c r="O182" s="205"/>
      <c r="P182" s="205"/>
      <c r="Q182" s="205"/>
      <c r="R182" s="205"/>
    </row>
    <row r="183" spans="1:18" s="54" customFormat="1" ht="15" customHeight="1">
      <c r="A183" s="129">
        <v>343</v>
      </c>
      <c r="B183" s="130" t="s">
        <v>20</v>
      </c>
      <c r="C183" s="147">
        <f>SUM(C184,C185)</f>
        <v>33.21</v>
      </c>
      <c r="D183" s="147">
        <f>SUM(D184,D185)</f>
        <v>200</v>
      </c>
      <c r="E183" s="147">
        <f>SUM(E184,E185)</f>
        <v>100</v>
      </c>
      <c r="F183" s="147">
        <f>SUM(F184,F185)</f>
        <v>46.78</v>
      </c>
      <c r="G183" s="99">
        <f t="shared" si="11"/>
        <v>140.86118638964166</v>
      </c>
      <c r="H183" s="99">
        <f t="shared" si="12"/>
        <v>46.78</v>
      </c>
      <c r="I183" s="18"/>
      <c r="J183" s="19"/>
      <c r="K183" s="19"/>
      <c r="L183" s="19"/>
      <c r="M183" s="19"/>
      <c r="N183" s="205"/>
      <c r="O183" s="205"/>
      <c r="P183" s="205"/>
      <c r="Q183" s="205"/>
      <c r="R183" s="205"/>
    </row>
    <row r="184" spans="1:18" s="54" customFormat="1" ht="15" customHeight="1">
      <c r="A184" s="100">
        <v>3431</v>
      </c>
      <c r="B184" s="101" t="s">
        <v>168</v>
      </c>
      <c r="C184" s="103"/>
      <c r="D184" s="117"/>
      <c r="E184" s="117"/>
      <c r="F184" s="117"/>
      <c r="G184" s="8" t="e">
        <f t="shared" si="11"/>
        <v>#DIV/0!</v>
      </c>
      <c r="H184" s="8" t="e">
        <f t="shared" si="12"/>
        <v>#DIV/0!</v>
      </c>
      <c r="I184" s="18"/>
      <c r="J184" s="19"/>
      <c r="K184" s="19"/>
      <c r="L184" s="19"/>
      <c r="M184" s="19"/>
      <c r="N184" s="205"/>
      <c r="O184" s="205"/>
      <c r="P184" s="205"/>
      <c r="Q184" s="205"/>
      <c r="R184" s="205"/>
    </row>
    <row r="185" spans="1:18" s="54" customFormat="1" ht="15" customHeight="1">
      <c r="A185" s="100">
        <v>3433</v>
      </c>
      <c r="B185" s="101" t="s">
        <v>149</v>
      </c>
      <c r="C185" s="103">
        <v>33.21</v>
      </c>
      <c r="D185" s="117">
        <v>200</v>
      </c>
      <c r="E185" s="117">
        <v>100</v>
      </c>
      <c r="F185" s="117">
        <v>46.78</v>
      </c>
      <c r="G185" s="8">
        <f>F185/C185*100</f>
        <v>140.86118638964166</v>
      </c>
      <c r="H185" s="8">
        <f>F185/E185*100</f>
        <v>46.78</v>
      </c>
      <c r="I185" s="18"/>
      <c r="J185" s="19"/>
      <c r="K185" s="19"/>
      <c r="L185" s="19"/>
      <c r="M185" s="19"/>
      <c r="N185" s="205"/>
      <c r="O185" s="205"/>
      <c r="P185" s="205"/>
      <c r="Q185" s="205"/>
      <c r="R185" s="205"/>
    </row>
    <row r="186" spans="1:18" s="54" customFormat="1" ht="15" customHeight="1">
      <c r="A186" s="144">
        <v>37</v>
      </c>
      <c r="B186" s="145" t="s">
        <v>169</v>
      </c>
      <c r="C186" s="148">
        <f>SUM(C187)</f>
        <v>531</v>
      </c>
      <c r="D186" s="148">
        <f aca="true" t="shared" si="13" ref="D186:F187">SUM(D187)</f>
        <v>0</v>
      </c>
      <c r="E186" s="148">
        <f t="shared" si="13"/>
        <v>0</v>
      </c>
      <c r="F186" s="148">
        <f t="shared" si="13"/>
        <v>0</v>
      </c>
      <c r="G186" s="75">
        <f t="shared" si="11"/>
        <v>0</v>
      </c>
      <c r="H186" s="75" t="e">
        <f t="shared" si="12"/>
        <v>#DIV/0!</v>
      </c>
      <c r="I186" s="18"/>
      <c r="J186" s="19"/>
      <c r="K186" s="19"/>
      <c r="L186" s="19"/>
      <c r="M186" s="19"/>
      <c r="N186" s="205"/>
      <c r="O186" s="205"/>
      <c r="P186" s="205"/>
      <c r="Q186" s="205"/>
      <c r="R186" s="205"/>
    </row>
    <row r="187" spans="1:18" s="54" customFormat="1" ht="15" customHeight="1">
      <c r="A187" s="129">
        <v>372</v>
      </c>
      <c r="B187" s="130" t="s">
        <v>170</v>
      </c>
      <c r="C187" s="147">
        <f>SUM(C188)</f>
        <v>531</v>
      </c>
      <c r="D187" s="147">
        <f t="shared" si="13"/>
        <v>0</v>
      </c>
      <c r="E187" s="147">
        <f t="shared" si="13"/>
        <v>0</v>
      </c>
      <c r="F187" s="147">
        <f t="shared" si="13"/>
        <v>0</v>
      </c>
      <c r="G187" s="99">
        <f t="shared" si="11"/>
        <v>0</v>
      </c>
      <c r="H187" s="99" t="e">
        <f t="shared" si="12"/>
        <v>#DIV/0!</v>
      </c>
      <c r="I187" s="18"/>
      <c r="J187" s="19"/>
      <c r="K187" s="19"/>
      <c r="L187" s="19"/>
      <c r="M187" s="19"/>
      <c r="N187" s="205"/>
      <c r="O187" s="205"/>
      <c r="P187" s="205"/>
      <c r="Q187" s="205"/>
      <c r="R187" s="205"/>
    </row>
    <row r="188" spans="1:18" s="54" customFormat="1" ht="15" customHeight="1">
      <c r="A188" s="100">
        <v>3722</v>
      </c>
      <c r="B188" s="101" t="s">
        <v>152</v>
      </c>
      <c r="C188" s="103">
        <v>531</v>
      </c>
      <c r="D188" s="117"/>
      <c r="E188" s="117"/>
      <c r="F188" s="117"/>
      <c r="G188" s="8">
        <f t="shared" si="11"/>
        <v>0</v>
      </c>
      <c r="H188" s="8" t="e">
        <f t="shared" si="12"/>
        <v>#DIV/0!</v>
      </c>
      <c r="I188" s="18"/>
      <c r="J188" s="19"/>
      <c r="K188" s="19"/>
      <c r="L188" s="19"/>
      <c r="M188" s="19"/>
      <c r="N188" s="205"/>
      <c r="O188" s="205"/>
      <c r="P188" s="205"/>
      <c r="Q188" s="205"/>
      <c r="R188" s="205"/>
    </row>
    <row r="189" spans="1:18" s="11" customFormat="1" ht="15">
      <c r="A189" s="278" t="s">
        <v>6</v>
      </c>
      <c r="B189" s="278"/>
      <c r="C189" s="150">
        <f>SUM(C153,C160,C182,C186)</f>
        <v>16581.43</v>
      </c>
      <c r="D189" s="150">
        <f>SUM(D153,D160,D182,D186)</f>
        <v>20376</v>
      </c>
      <c r="E189" s="150">
        <f>SUM(E153,E160,E182,E186)</f>
        <v>11861.559999999998</v>
      </c>
      <c r="F189" s="150">
        <f>SUM(F153,F160,F182,F186)</f>
        <v>14198.57</v>
      </c>
      <c r="G189" s="75">
        <f t="shared" si="11"/>
        <v>85.62934559926376</v>
      </c>
      <c r="H189" s="75">
        <f t="shared" si="12"/>
        <v>119.70238316039377</v>
      </c>
      <c r="I189" s="10"/>
      <c r="J189" s="15"/>
      <c r="K189" s="15"/>
      <c r="L189" s="15"/>
      <c r="M189" s="15"/>
      <c r="N189" s="190"/>
      <c r="O189" s="190"/>
      <c r="P189" s="189"/>
      <c r="Q189" s="190"/>
      <c r="R189" s="190"/>
    </row>
    <row r="190" spans="1:18" s="11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5"/>
      <c r="K190" s="15"/>
      <c r="L190" s="15"/>
      <c r="M190" s="15"/>
      <c r="N190" s="190"/>
      <c r="O190" s="190"/>
      <c r="P190" s="189"/>
      <c r="Q190" s="190"/>
      <c r="R190" s="190"/>
    </row>
    <row r="191" spans="1:18" s="11" customFormat="1" ht="15">
      <c r="A191" s="87" t="s">
        <v>202</v>
      </c>
      <c r="B191" s="86"/>
      <c r="C191" s="9"/>
      <c r="D191" s="10"/>
      <c r="E191" s="10"/>
      <c r="F191" s="10"/>
      <c r="G191" s="10"/>
      <c r="H191" s="10"/>
      <c r="I191" s="10"/>
      <c r="J191" s="15"/>
      <c r="K191" s="15"/>
      <c r="L191" s="15"/>
      <c r="M191" s="15"/>
      <c r="N191" s="190"/>
      <c r="O191" s="190"/>
      <c r="P191" s="189"/>
      <c r="Q191" s="190"/>
      <c r="R191" s="190"/>
    </row>
    <row r="192" spans="1:18" s="11" customFormat="1" ht="15" customHeight="1">
      <c r="A192" s="239" t="s">
        <v>77</v>
      </c>
      <c r="B192" s="241" t="s">
        <v>3</v>
      </c>
      <c r="C192" s="241" t="s">
        <v>213</v>
      </c>
      <c r="D192" s="243" t="s">
        <v>217</v>
      </c>
      <c r="E192" s="243" t="s">
        <v>218</v>
      </c>
      <c r="F192" s="243" t="s">
        <v>219</v>
      </c>
      <c r="G192" s="243" t="s">
        <v>74</v>
      </c>
      <c r="H192" s="243" t="s">
        <v>74</v>
      </c>
      <c r="I192" s="10"/>
      <c r="J192" s="15"/>
      <c r="K192" s="15"/>
      <c r="L192" s="15"/>
      <c r="M192" s="15"/>
      <c r="N192" s="190"/>
      <c r="O192" s="190"/>
      <c r="P192" s="189"/>
      <c r="Q192" s="190"/>
      <c r="R192" s="190"/>
    </row>
    <row r="193" spans="1:18" s="11" customFormat="1" ht="26.25" customHeight="1">
      <c r="A193" s="240"/>
      <c r="B193" s="242"/>
      <c r="C193" s="242"/>
      <c r="D193" s="244"/>
      <c r="E193" s="244"/>
      <c r="F193" s="244"/>
      <c r="G193" s="244"/>
      <c r="H193" s="244"/>
      <c r="I193" s="10"/>
      <c r="J193" s="15"/>
      <c r="K193" s="15"/>
      <c r="L193" s="15"/>
      <c r="M193" s="15"/>
      <c r="N193" s="190"/>
      <c r="O193" s="190"/>
      <c r="P193" s="189"/>
      <c r="Q193" s="190"/>
      <c r="R193" s="190"/>
    </row>
    <row r="194" spans="1:18" s="11" customFormat="1" ht="15">
      <c r="A194" s="246">
        <v>1</v>
      </c>
      <c r="B194" s="246"/>
      <c r="C194" s="226">
        <v>2</v>
      </c>
      <c r="D194" s="46">
        <v>3</v>
      </c>
      <c r="E194" s="46">
        <v>4</v>
      </c>
      <c r="F194" s="46">
        <v>5</v>
      </c>
      <c r="G194" s="46" t="s">
        <v>75</v>
      </c>
      <c r="H194" s="46" t="s">
        <v>76</v>
      </c>
      <c r="I194" s="10"/>
      <c r="J194" s="15"/>
      <c r="K194" s="15"/>
      <c r="L194" s="15"/>
      <c r="M194" s="15"/>
      <c r="N194" s="190"/>
      <c r="O194" s="190"/>
      <c r="P194" s="189"/>
      <c r="Q194" s="190"/>
      <c r="R194" s="190"/>
    </row>
    <row r="195" spans="1:18" s="11" customFormat="1" ht="15">
      <c r="A195" s="135">
        <v>31</v>
      </c>
      <c r="B195" s="127" t="s">
        <v>7</v>
      </c>
      <c r="C195" s="151">
        <f>C196</f>
        <v>0</v>
      </c>
      <c r="D195" s="151">
        <f>D196</f>
        <v>0</v>
      </c>
      <c r="E195" s="151">
        <f>E196</f>
        <v>1190.54</v>
      </c>
      <c r="F195" s="151">
        <f>F196</f>
        <v>1090.54</v>
      </c>
      <c r="G195" s="75" t="e">
        <f>F195/C195*100</f>
        <v>#DIV/0!</v>
      </c>
      <c r="H195" s="75">
        <f>F195/E195*100</f>
        <v>91.60045021586843</v>
      </c>
      <c r="I195" s="10"/>
      <c r="J195" s="15"/>
      <c r="K195" s="15"/>
      <c r="L195" s="15"/>
      <c r="M195" s="15"/>
      <c r="N195" s="190"/>
      <c r="O195" s="190"/>
      <c r="P195" s="189"/>
      <c r="Q195" s="190"/>
      <c r="R195" s="190"/>
    </row>
    <row r="196" spans="1:18" s="11" customFormat="1" ht="15">
      <c r="A196" s="97">
        <v>312</v>
      </c>
      <c r="B196" s="98" t="s">
        <v>9</v>
      </c>
      <c r="C196" s="152">
        <f>SUM(C197)</f>
        <v>0</v>
      </c>
      <c r="D196" s="152">
        <f>SUM(D197)</f>
        <v>0</v>
      </c>
      <c r="E196" s="152">
        <f>SUM(E197)</f>
        <v>1190.54</v>
      </c>
      <c r="F196" s="152">
        <f>SUM(F197)</f>
        <v>1090.54</v>
      </c>
      <c r="G196" s="99" t="e">
        <f>F196/C196*100</f>
        <v>#DIV/0!</v>
      </c>
      <c r="H196" s="99">
        <f>F196/E196*100</f>
        <v>91.60045021586843</v>
      </c>
      <c r="I196" s="10"/>
      <c r="J196" s="15"/>
      <c r="K196" s="15"/>
      <c r="L196" s="15"/>
      <c r="M196" s="15"/>
      <c r="N196" s="190"/>
      <c r="O196" s="190"/>
      <c r="P196" s="189"/>
      <c r="Q196" s="190"/>
      <c r="R196" s="190"/>
    </row>
    <row r="197" spans="1:18" s="11" customFormat="1" ht="15">
      <c r="A197" s="100" t="s">
        <v>94</v>
      </c>
      <c r="B197" s="101" t="s">
        <v>9</v>
      </c>
      <c r="C197" s="102"/>
      <c r="D197" s="103"/>
      <c r="E197" s="103">
        <v>1190.54</v>
      </c>
      <c r="F197" s="103">
        <v>1090.54</v>
      </c>
      <c r="G197" s="8" t="e">
        <f>F197/C197*100</f>
        <v>#DIV/0!</v>
      </c>
      <c r="H197" s="8">
        <f>F197/E197*100</f>
        <v>91.60045021586843</v>
      </c>
      <c r="I197" s="10"/>
      <c r="J197" s="15"/>
      <c r="K197" s="15"/>
      <c r="L197" s="15"/>
      <c r="M197" s="15"/>
      <c r="N197" s="190"/>
      <c r="O197" s="190"/>
      <c r="P197" s="189"/>
      <c r="Q197" s="190"/>
      <c r="R197" s="190"/>
    </row>
    <row r="198" spans="1:18" s="11" customFormat="1" ht="15">
      <c r="A198" s="126">
        <v>32</v>
      </c>
      <c r="B198" s="127" t="s">
        <v>11</v>
      </c>
      <c r="C198" s="75">
        <f>SUM(C199,C201,C204)</f>
        <v>5329.5</v>
      </c>
      <c r="D198" s="75">
        <f>SUM(D199,D201,D204)</f>
        <v>0</v>
      </c>
      <c r="E198" s="75">
        <f>SUM(E199,E201,E204)</f>
        <v>32407.4</v>
      </c>
      <c r="F198" s="75">
        <f>SUM(F199,F201,F204)</f>
        <v>7933.88</v>
      </c>
      <c r="G198" s="75">
        <f aca="true" t="shared" si="14" ref="G198:G205">F198/C198*100</f>
        <v>148.8672483347406</v>
      </c>
      <c r="H198" s="75">
        <f aca="true" t="shared" si="15" ref="H198:H207">F198/E198*100</f>
        <v>24.481692452958274</v>
      </c>
      <c r="I198" s="10"/>
      <c r="J198" s="15"/>
      <c r="K198" s="15"/>
      <c r="L198" s="15"/>
      <c r="M198" s="15"/>
      <c r="N198" s="190"/>
      <c r="O198" s="190"/>
      <c r="P198" s="189"/>
      <c r="Q198" s="190"/>
      <c r="R198" s="190"/>
    </row>
    <row r="199" spans="1:18" s="11" customFormat="1" ht="15">
      <c r="A199" s="97">
        <v>321</v>
      </c>
      <c r="B199" s="98" t="s">
        <v>12</v>
      </c>
      <c r="C199" s="152">
        <f>C200</f>
        <v>1692</v>
      </c>
      <c r="D199" s="152">
        <f>D200</f>
        <v>0</v>
      </c>
      <c r="E199" s="152">
        <f>E200</f>
        <v>0</v>
      </c>
      <c r="F199" s="152">
        <f>F200</f>
        <v>0</v>
      </c>
      <c r="G199" s="99">
        <f t="shared" si="14"/>
        <v>0</v>
      </c>
      <c r="H199" s="99" t="e">
        <f t="shared" si="15"/>
        <v>#DIV/0!</v>
      </c>
      <c r="I199" s="10"/>
      <c r="J199" s="15"/>
      <c r="K199" s="15"/>
      <c r="L199" s="15"/>
      <c r="M199" s="15"/>
      <c r="N199" s="190"/>
      <c r="O199" s="190"/>
      <c r="P199" s="189"/>
      <c r="Q199" s="190"/>
      <c r="R199" s="190"/>
    </row>
    <row r="200" spans="1:18" s="11" customFormat="1" ht="15">
      <c r="A200" s="100" t="s">
        <v>86</v>
      </c>
      <c r="B200" s="101" t="s">
        <v>87</v>
      </c>
      <c r="C200" s="102">
        <v>1692</v>
      </c>
      <c r="D200" s="103"/>
      <c r="E200" s="103"/>
      <c r="F200" s="103"/>
      <c r="G200" s="8">
        <f t="shared" si="14"/>
        <v>0</v>
      </c>
      <c r="H200" s="8" t="e">
        <f t="shared" si="15"/>
        <v>#DIV/0!</v>
      </c>
      <c r="I200" s="10"/>
      <c r="J200" s="15"/>
      <c r="K200" s="15"/>
      <c r="L200" s="15"/>
      <c r="M200" s="15"/>
      <c r="N200" s="190"/>
      <c r="O200" s="190"/>
      <c r="P200" s="189"/>
      <c r="Q200" s="190"/>
      <c r="R200" s="190"/>
    </row>
    <row r="201" spans="1:18" s="11" customFormat="1" ht="15">
      <c r="A201" s="97">
        <v>322</v>
      </c>
      <c r="B201" s="98" t="s">
        <v>14</v>
      </c>
      <c r="C201" s="152">
        <f>SUM(C202,C203)</f>
        <v>3637.5</v>
      </c>
      <c r="D201" s="152">
        <f>SUM(D202,D203)</f>
        <v>0</v>
      </c>
      <c r="E201" s="152">
        <f>SUM(E202,E203)</f>
        <v>17996.38</v>
      </c>
      <c r="F201" s="152">
        <f>SUM(F202,F203)</f>
        <v>7933.88</v>
      </c>
      <c r="G201" s="99">
        <f t="shared" si="14"/>
        <v>218.11353951890035</v>
      </c>
      <c r="H201" s="99">
        <f t="shared" si="15"/>
        <v>44.085977290988524</v>
      </c>
      <c r="I201" s="10"/>
      <c r="J201" s="15"/>
      <c r="K201" s="15"/>
      <c r="L201" s="15"/>
      <c r="M201" s="15"/>
      <c r="N201" s="190"/>
      <c r="O201" s="190"/>
      <c r="P201" s="189"/>
      <c r="Q201" s="190"/>
      <c r="R201" s="190"/>
    </row>
    <row r="202" spans="1:18" s="11" customFormat="1" ht="15">
      <c r="A202" s="100">
        <v>3221</v>
      </c>
      <c r="B202" s="101" t="s">
        <v>15</v>
      </c>
      <c r="C202" s="103">
        <v>3637.5</v>
      </c>
      <c r="D202" s="117"/>
      <c r="E202" s="117">
        <v>16796.38</v>
      </c>
      <c r="F202" s="117">
        <v>7933.88</v>
      </c>
      <c r="G202" s="8">
        <f t="shared" si="14"/>
        <v>218.11353951890035</v>
      </c>
      <c r="H202" s="8">
        <f t="shared" si="15"/>
        <v>47.235654349330034</v>
      </c>
      <c r="I202" s="10"/>
      <c r="J202" s="15"/>
      <c r="K202" s="15"/>
      <c r="L202" s="15"/>
      <c r="M202" s="15"/>
      <c r="N202" s="190"/>
      <c r="O202" s="190"/>
      <c r="P202" s="189"/>
      <c r="Q202" s="190"/>
      <c r="R202" s="190"/>
    </row>
    <row r="203" spans="1:18" s="11" customFormat="1" ht="15">
      <c r="A203" s="100">
        <v>3225</v>
      </c>
      <c r="B203" s="101" t="s">
        <v>137</v>
      </c>
      <c r="C203" s="103"/>
      <c r="D203" s="117"/>
      <c r="E203" s="117">
        <v>1200</v>
      </c>
      <c r="F203" s="117"/>
      <c r="G203" s="8" t="e">
        <f t="shared" si="14"/>
        <v>#DIV/0!</v>
      </c>
      <c r="H203" s="8">
        <f t="shared" si="15"/>
        <v>0</v>
      </c>
      <c r="I203" s="10"/>
      <c r="J203" s="15"/>
      <c r="K203" s="15"/>
      <c r="L203" s="15"/>
      <c r="M203" s="15"/>
      <c r="N203" s="190"/>
      <c r="O203" s="190"/>
      <c r="P203" s="189"/>
      <c r="Q203" s="190"/>
      <c r="R203" s="190"/>
    </row>
    <row r="204" spans="1:18" s="11" customFormat="1" ht="15">
      <c r="A204" s="129">
        <v>323</v>
      </c>
      <c r="B204" s="130" t="s">
        <v>16</v>
      </c>
      <c r="C204" s="123">
        <f>SUM(C205,C206)</f>
        <v>0</v>
      </c>
      <c r="D204" s="123">
        <f>SUM(D205,D206)</f>
        <v>0</v>
      </c>
      <c r="E204" s="123">
        <f>SUM(E205,E206)</f>
        <v>14411.02</v>
      </c>
      <c r="F204" s="123">
        <f>SUM(F205,F206)</f>
        <v>0</v>
      </c>
      <c r="G204" s="99" t="e">
        <f t="shared" si="14"/>
        <v>#DIV/0!</v>
      </c>
      <c r="H204" s="99">
        <f t="shared" si="15"/>
        <v>0</v>
      </c>
      <c r="I204" s="10"/>
      <c r="J204" s="15"/>
      <c r="K204" s="15"/>
      <c r="L204" s="15"/>
      <c r="M204" s="15"/>
      <c r="N204" s="190"/>
      <c r="O204" s="190"/>
      <c r="P204" s="189"/>
      <c r="Q204" s="190"/>
      <c r="R204" s="190"/>
    </row>
    <row r="205" spans="1:18" s="11" customFormat="1" ht="15">
      <c r="A205" s="100">
        <v>3232</v>
      </c>
      <c r="B205" s="101" t="s">
        <v>98</v>
      </c>
      <c r="C205" s="103"/>
      <c r="D205" s="117"/>
      <c r="E205" s="117">
        <v>13983.52</v>
      </c>
      <c r="F205" s="117"/>
      <c r="G205" s="8" t="e">
        <f t="shared" si="14"/>
        <v>#DIV/0!</v>
      </c>
      <c r="H205" s="8">
        <f t="shared" si="15"/>
        <v>0</v>
      </c>
      <c r="I205" s="10"/>
      <c r="J205" s="15"/>
      <c r="K205" s="15"/>
      <c r="L205" s="15"/>
      <c r="M205" s="15"/>
      <c r="N205" s="190"/>
      <c r="O205" s="190"/>
      <c r="P205" s="189"/>
      <c r="Q205" s="190"/>
      <c r="R205" s="190"/>
    </row>
    <row r="206" spans="1:18" s="11" customFormat="1" ht="15">
      <c r="A206" s="100">
        <v>3239</v>
      </c>
      <c r="B206" s="101" t="s">
        <v>17</v>
      </c>
      <c r="C206" s="103"/>
      <c r="D206" s="117"/>
      <c r="E206" s="117">
        <v>427.5</v>
      </c>
      <c r="F206" s="117"/>
      <c r="G206" s="171"/>
      <c r="H206" s="172">
        <f t="shared" si="15"/>
        <v>0</v>
      </c>
      <c r="I206" s="10"/>
      <c r="J206" s="15"/>
      <c r="K206" s="15"/>
      <c r="L206" s="15"/>
      <c r="M206" s="15"/>
      <c r="N206" s="190"/>
      <c r="O206" s="190"/>
      <c r="P206" s="189"/>
      <c r="Q206" s="190"/>
      <c r="R206" s="190"/>
    </row>
    <row r="207" spans="1:18" s="11" customFormat="1" ht="15">
      <c r="A207" s="259" t="s">
        <v>6</v>
      </c>
      <c r="B207" s="260"/>
      <c r="C207" s="75">
        <f>C195+C198</f>
        <v>5329.5</v>
      </c>
      <c r="D207" s="75">
        <f>D195+D198</f>
        <v>0</v>
      </c>
      <c r="E207" s="75">
        <f>E195+E198</f>
        <v>33597.94</v>
      </c>
      <c r="F207" s="75">
        <f>F195+F198</f>
        <v>9024.42</v>
      </c>
      <c r="G207" s="83">
        <f>F207/C207*100</f>
        <v>169.3295806360822</v>
      </c>
      <c r="H207" s="84">
        <f t="shared" si="15"/>
        <v>26.860039633382282</v>
      </c>
      <c r="I207" s="10"/>
      <c r="J207" s="15"/>
      <c r="K207" s="15"/>
      <c r="L207" s="15"/>
      <c r="M207" s="15"/>
      <c r="N207" s="190"/>
      <c r="O207" s="190"/>
      <c r="P207" s="189"/>
      <c r="Q207" s="190"/>
      <c r="R207" s="190"/>
    </row>
    <row r="208" spans="1:18" s="11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5"/>
      <c r="K208" s="15"/>
      <c r="L208" s="15"/>
      <c r="M208" s="15"/>
      <c r="N208" s="190"/>
      <c r="O208" s="190"/>
      <c r="P208" s="189"/>
      <c r="Q208" s="190"/>
      <c r="R208" s="190"/>
    </row>
    <row r="209" spans="1:18" s="11" customFormat="1" ht="15">
      <c r="A209" s="85" t="s">
        <v>78</v>
      </c>
      <c r="B209" s="86"/>
      <c r="C209" s="9"/>
      <c r="D209" s="10"/>
      <c r="E209" s="10"/>
      <c r="F209" s="10"/>
      <c r="G209" s="10"/>
      <c r="H209" s="10"/>
      <c r="I209" s="10"/>
      <c r="J209" s="15"/>
      <c r="K209" s="15"/>
      <c r="L209" s="15"/>
      <c r="M209" s="15"/>
      <c r="N209" s="190"/>
      <c r="O209" s="190"/>
      <c r="P209" s="189"/>
      <c r="Q209" s="190"/>
      <c r="R209" s="190"/>
    </row>
    <row r="210" spans="1:18" s="11" customFormat="1" ht="14.25" customHeight="1">
      <c r="A210" s="239" t="s">
        <v>77</v>
      </c>
      <c r="B210" s="241" t="s">
        <v>3</v>
      </c>
      <c r="C210" s="241" t="s">
        <v>213</v>
      </c>
      <c r="D210" s="243" t="s">
        <v>217</v>
      </c>
      <c r="E210" s="243" t="s">
        <v>218</v>
      </c>
      <c r="F210" s="243" t="s">
        <v>219</v>
      </c>
      <c r="G210" s="243" t="s">
        <v>74</v>
      </c>
      <c r="H210" s="243" t="s">
        <v>74</v>
      </c>
      <c r="I210" s="10"/>
      <c r="J210" s="15"/>
      <c r="K210" s="15"/>
      <c r="L210" s="15"/>
      <c r="M210" s="15"/>
      <c r="N210" s="190"/>
      <c r="O210" s="190"/>
      <c r="P210" s="189"/>
      <c r="Q210" s="190"/>
      <c r="R210" s="190"/>
    </row>
    <row r="211" spans="1:18" s="11" customFormat="1" ht="27" customHeight="1">
      <c r="A211" s="240"/>
      <c r="B211" s="242"/>
      <c r="C211" s="242"/>
      <c r="D211" s="244"/>
      <c r="E211" s="244"/>
      <c r="F211" s="244"/>
      <c r="G211" s="244"/>
      <c r="H211" s="244"/>
      <c r="I211" s="10"/>
      <c r="J211" s="15"/>
      <c r="K211" s="15"/>
      <c r="L211" s="15"/>
      <c r="M211" s="15"/>
      <c r="N211" s="190"/>
      <c r="O211" s="190"/>
      <c r="P211" s="189"/>
      <c r="Q211" s="190"/>
      <c r="R211" s="190"/>
    </row>
    <row r="212" spans="1:18" s="11" customFormat="1" ht="15">
      <c r="A212" s="246">
        <v>1</v>
      </c>
      <c r="B212" s="246"/>
      <c r="C212" s="226">
        <v>2</v>
      </c>
      <c r="D212" s="46">
        <v>3</v>
      </c>
      <c r="E212" s="46">
        <v>4</v>
      </c>
      <c r="F212" s="46">
        <v>5</v>
      </c>
      <c r="G212" s="46" t="s">
        <v>75</v>
      </c>
      <c r="H212" s="46" t="s">
        <v>76</v>
      </c>
      <c r="I212" s="10"/>
      <c r="J212" s="15"/>
      <c r="K212" s="15"/>
      <c r="L212" s="15"/>
      <c r="M212" s="15"/>
      <c r="N212" s="190"/>
      <c r="O212" s="190"/>
      <c r="P212" s="189"/>
      <c r="Q212" s="190"/>
      <c r="R212" s="190"/>
    </row>
    <row r="213" spans="1:18" s="11" customFormat="1" ht="15">
      <c r="A213" s="135">
        <v>31</v>
      </c>
      <c r="B213" s="127" t="s">
        <v>7</v>
      </c>
      <c r="C213" s="151">
        <f>SUM(C216,C214,C218)</f>
        <v>152702.4</v>
      </c>
      <c r="D213" s="151">
        <f>SUM(D216,D214,D218)</f>
        <v>130940</v>
      </c>
      <c r="E213" s="151">
        <f>SUM(E216,E214,E218)</f>
        <v>0</v>
      </c>
      <c r="F213" s="151">
        <f>SUM(F216,F214,F218)</f>
        <v>9148.26</v>
      </c>
      <c r="G213" s="75">
        <f>F213/C213*100</f>
        <v>5.990907804985383</v>
      </c>
      <c r="H213" s="75" t="e">
        <f>F213/E213*100</f>
        <v>#DIV/0!</v>
      </c>
      <c r="I213" s="10"/>
      <c r="J213" s="15"/>
      <c r="K213" s="15"/>
      <c r="L213" s="15"/>
      <c r="M213" s="15"/>
      <c r="N213" s="190"/>
      <c r="O213" s="190"/>
      <c r="P213" s="189"/>
      <c r="Q213" s="190"/>
      <c r="R213" s="190"/>
    </row>
    <row r="214" spans="1:18" s="11" customFormat="1" ht="15">
      <c r="A214" s="97">
        <v>311</v>
      </c>
      <c r="B214" s="98" t="s">
        <v>198</v>
      </c>
      <c r="C214" s="152">
        <f>SUM(C215)</f>
        <v>124571.95</v>
      </c>
      <c r="D214" s="152">
        <f aca="true" t="shared" si="16" ref="D214:F216">SUM(D215)</f>
        <v>112400</v>
      </c>
      <c r="E214" s="152">
        <f t="shared" si="16"/>
        <v>0</v>
      </c>
      <c r="F214" s="152">
        <f t="shared" si="16"/>
        <v>7895.48</v>
      </c>
      <c r="G214" s="99">
        <f>F214/C214*100</f>
        <v>6.338088149057633</v>
      </c>
      <c r="H214" s="99" t="e">
        <f>F214/E214*100</f>
        <v>#DIV/0!</v>
      </c>
      <c r="I214" s="10"/>
      <c r="J214" s="15"/>
      <c r="K214" s="15"/>
      <c r="L214" s="15"/>
      <c r="M214" s="15"/>
      <c r="N214" s="190"/>
      <c r="O214" s="190"/>
      <c r="P214" s="189"/>
      <c r="Q214" s="190"/>
      <c r="R214" s="190"/>
    </row>
    <row r="215" spans="1:18" s="11" customFormat="1" ht="15">
      <c r="A215" s="100">
        <v>3111</v>
      </c>
      <c r="B215" s="101" t="s">
        <v>83</v>
      </c>
      <c r="C215" s="102">
        <v>124571.95</v>
      </c>
      <c r="D215" s="103">
        <v>112400</v>
      </c>
      <c r="E215" s="103"/>
      <c r="F215" s="103">
        <v>7895.48</v>
      </c>
      <c r="G215" s="8">
        <f>F215/C215*100</f>
        <v>6.338088149057633</v>
      </c>
      <c r="H215" s="8" t="e">
        <f>F215/E215*100</f>
        <v>#DIV/0!</v>
      </c>
      <c r="I215" s="10"/>
      <c r="J215" s="15"/>
      <c r="K215" s="15"/>
      <c r="L215" s="15"/>
      <c r="M215" s="15"/>
      <c r="N215" s="190"/>
      <c r="O215" s="190"/>
      <c r="P215" s="189"/>
      <c r="Q215" s="190"/>
      <c r="R215" s="190"/>
    </row>
    <row r="216" spans="1:18" s="11" customFormat="1" ht="15">
      <c r="A216" s="97">
        <v>312</v>
      </c>
      <c r="B216" s="98" t="s">
        <v>9</v>
      </c>
      <c r="C216" s="152">
        <f>SUM(C217)</f>
        <v>0</v>
      </c>
      <c r="D216" s="152">
        <f t="shared" si="16"/>
        <v>18540</v>
      </c>
      <c r="E216" s="152">
        <f t="shared" si="16"/>
        <v>0</v>
      </c>
      <c r="F216" s="152">
        <f t="shared" si="16"/>
        <v>0</v>
      </c>
      <c r="G216" s="99" t="e">
        <f aca="true" t="shared" si="17" ref="G216:G252">F216/C216*100</f>
        <v>#DIV/0!</v>
      </c>
      <c r="H216" s="99" t="e">
        <f aca="true" t="shared" si="18" ref="H216:H252">F216/E216*100</f>
        <v>#DIV/0!</v>
      </c>
      <c r="I216" s="10"/>
      <c r="J216" s="15"/>
      <c r="K216" s="15"/>
      <c r="L216" s="15"/>
      <c r="M216" s="15"/>
      <c r="N216" s="190"/>
      <c r="O216" s="190"/>
      <c r="P216" s="189"/>
      <c r="Q216" s="190"/>
      <c r="R216" s="190"/>
    </row>
    <row r="217" spans="1:18" s="11" customFormat="1" ht="15">
      <c r="A217" s="100" t="s">
        <v>94</v>
      </c>
      <c r="B217" s="101" t="s">
        <v>9</v>
      </c>
      <c r="C217" s="102"/>
      <c r="D217" s="103">
        <v>18540</v>
      </c>
      <c r="E217" s="103"/>
      <c r="F217" s="103"/>
      <c r="G217" s="8" t="e">
        <f t="shared" si="17"/>
        <v>#DIV/0!</v>
      </c>
      <c r="H217" s="8" t="e">
        <f t="shared" si="18"/>
        <v>#DIV/0!</v>
      </c>
      <c r="I217" s="10"/>
      <c r="J217" s="15"/>
      <c r="K217" s="15"/>
      <c r="L217" s="15"/>
      <c r="M217" s="15"/>
      <c r="N217" s="190"/>
      <c r="O217" s="190"/>
      <c r="P217" s="189"/>
      <c r="Q217" s="190"/>
      <c r="R217" s="190"/>
    </row>
    <row r="218" spans="1:18" s="11" customFormat="1" ht="15">
      <c r="A218" s="97">
        <v>313</v>
      </c>
      <c r="B218" s="98" t="s">
        <v>10</v>
      </c>
      <c r="C218" s="152">
        <f>SUM(C219,C220)</f>
        <v>28130.45</v>
      </c>
      <c r="D218" s="152">
        <f>SUM(D219,D220)</f>
        <v>0</v>
      </c>
      <c r="E218" s="152">
        <f>SUM(E219,E220)</f>
        <v>0</v>
      </c>
      <c r="F218" s="152">
        <f>SUM(F219,F220)</f>
        <v>1252.78</v>
      </c>
      <c r="G218" s="99">
        <f>F218/C218*100</f>
        <v>4.453465906162184</v>
      </c>
      <c r="H218" s="99" t="e">
        <f>F218/E218*100</f>
        <v>#DIV/0!</v>
      </c>
      <c r="I218" s="10"/>
      <c r="J218" s="15"/>
      <c r="K218" s="15"/>
      <c r="L218" s="15"/>
      <c r="M218" s="15"/>
      <c r="N218" s="190"/>
      <c r="O218" s="190"/>
      <c r="P218" s="189"/>
      <c r="Q218" s="190"/>
      <c r="R218" s="190"/>
    </row>
    <row r="219" spans="1:18" s="11" customFormat="1" ht="15">
      <c r="A219" s="100">
        <v>3132</v>
      </c>
      <c r="B219" s="101" t="s">
        <v>84</v>
      </c>
      <c r="C219" s="102">
        <v>28130.45</v>
      </c>
      <c r="D219" s="103"/>
      <c r="E219" s="103"/>
      <c r="F219" s="103">
        <v>1252.78</v>
      </c>
      <c r="G219" s="8">
        <f>F219/C219*100</f>
        <v>4.453465906162184</v>
      </c>
      <c r="H219" s="8" t="e">
        <f>F219/E219*100</f>
        <v>#DIV/0!</v>
      </c>
      <c r="I219" s="10"/>
      <c r="J219" s="15"/>
      <c r="K219" s="15"/>
      <c r="L219" s="15"/>
      <c r="M219" s="15"/>
      <c r="N219" s="190"/>
      <c r="O219" s="190"/>
      <c r="P219" s="189"/>
      <c r="Q219" s="190"/>
      <c r="R219" s="190"/>
    </row>
    <row r="220" spans="1:18" s="11" customFormat="1" ht="30">
      <c r="A220" s="100">
        <v>3133</v>
      </c>
      <c r="B220" s="101" t="s">
        <v>85</v>
      </c>
      <c r="C220" s="102"/>
      <c r="D220" s="103"/>
      <c r="E220" s="103"/>
      <c r="F220" s="103"/>
      <c r="G220" s="8"/>
      <c r="H220" s="8"/>
      <c r="I220" s="10"/>
      <c r="J220" s="15"/>
      <c r="K220" s="15"/>
      <c r="L220" s="15"/>
      <c r="M220" s="15"/>
      <c r="N220" s="190"/>
      <c r="O220" s="190"/>
      <c r="P220" s="189"/>
      <c r="Q220" s="190"/>
      <c r="R220" s="190"/>
    </row>
    <row r="221" spans="1:18" s="11" customFormat="1" ht="15">
      <c r="A221" s="126">
        <v>32</v>
      </c>
      <c r="B221" s="127" t="s">
        <v>11</v>
      </c>
      <c r="C221" s="151">
        <f>SUM(C222,C226,C233,C243)</f>
        <v>371924.19</v>
      </c>
      <c r="D221" s="151">
        <f>SUM(D222,D226,D233,D243)</f>
        <v>442090</v>
      </c>
      <c r="E221" s="151">
        <f>SUM(E222,E226,E233,E243)</f>
        <v>464464.53</v>
      </c>
      <c r="F221" s="151">
        <f>SUM(F222,F226,F233,F243)</f>
        <v>429565.09</v>
      </c>
      <c r="G221" s="75">
        <f t="shared" si="17"/>
        <v>115.49802393869568</v>
      </c>
      <c r="H221" s="75">
        <f t="shared" si="18"/>
        <v>92.48609145675775</v>
      </c>
      <c r="I221" s="10"/>
      <c r="J221" s="15"/>
      <c r="K221" s="15"/>
      <c r="L221" s="15"/>
      <c r="M221" s="15"/>
      <c r="N221" s="190"/>
      <c r="O221" s="190"/>
      <c r="P221" s="189"/>
      <c r="Q221" s="190"/>
      <c r="R221" s="190"/>
    </row>
    <row r="222" spans="1:18" s="11" customFormat="1" ht="15" customHeight="1">
      <c r="A222" s="97">
        <v>321</v>
      </c>
      <c r="B222" s="98" t="s">
        <v>12</v>
      </c>
      <c r="C222" s="152">
        <f>SUM(C223:C225)</f>
        <v>1480</v>
      </c>
      <c r="D222" s="152">
        <f>SUM(D223:D225)</f>
        <v>2900</v>
      </c>
      <c r="E222" s="152">
        <f>SUM(E223:E225)</f>
        <v>13225</v>
      </c>
      <c r="F222" s="152">
        <f>SUM(F223:F225)</f>
        <v>14684</v>
      </c>
      <c r="G222" s="99">
        <f t="shared" si="17"/>
        <v>992.1621621621622</v>
      </c>
      <c r="H222" s="99">
        <f t="shared" si="18"/>
        <v>111.03213610586012</v>
      </c>
      <c r="I222" s="10"/>
      <c r="J222" s="15"/>
      <c r="K222" s="15"/>
      <c r="L222" s="15"/>
      <c r="M222" s="15"/>
      <c r="N222" s="190"/>
      <c r="O222" s="190"/>
      <c r="P222" s="189"/>
      <c r="Q222" s="190"/>
      <c r="R222" s="190"/>
    </row>
    <row r="223" spans="1:18" s="31" customFormat="1" ht="15" customHeight="1">
      <c r="A223" s="100" t="s">
        <v>86</v>
      </c>
      <c r="B223" s="101" t="s">
        <v>87</v>
      </c>
      <c r="C223" s="102">
        <v>1480</v>
      </c>
      <c r="D223" s="103">
        <v>2900</v>
      </c>
      <c r="E223" s="103">
        <v>12400</v>
      </c>
      <c r="F223" s="103">
        <v>13584</v>
      </c>
      <c r="G223" s="8">
        <f t="shared" si="17"/>
        <v>917.8378378378378</v>
      </c>
      <c r="H223" s="8">
        <f t="shared" si="18"/>
        <v>109.54838709677419</v>
      </c>
      <c r="I223" s="18"/>
      <c r="J223" s="19"/>
      <c r="K223" s="19"/>
      <c r="L223" s="19"/>
      <c r="M223" s="19"/>
      <c r="N223" s="204"/>
      <c r="O223" s="204"/>
      <c r="P223" s="182"/>
      <c r="Q223" s="204"/>
      <c r="R223" s="204"/>
    </row>
    <row r="224" spans="1:18" s="31" customFormat="1" ht="30" customHeight="1">
      <c r="A224" s="100" t="s">
        <v>88</v>
      </c>
      <c r="B224" s="101" t="s">
        <v>13</v>
      </c>
      <c r="C224" s="102"/>
      <c r="D224" s="103"/>
      <c r="E224" s="103"/>
      <c r="F224" s="103"/>
      <c r="G224" s="8" t="e">
        <f t="shared" si="17"/>
        <v>#DIV/0!</v>
      </c>
      <c r="H224" s="8" t="e">
        <f t="shared" si="18"/>
        <v>#DIV/0!</v>
      </c>
      <c r="I224" s="18"/>
      <c r="J224" s="19"/>
      <c r="K224" s="19"/>
      <c r="L224" s="19"/>
      <c r="M224" s="19"/>
      <c r="N224" s="204"/>
      <c r="O224" s="204"/>
      <c r="P224" s="182"/>
      <c r="Q224" s="204"/>
      <c r="R224" s="204"/>
    </row>
    <row r="225" spans="1:18" s="31" customFormat="1" ht="30" customHeight="1">
      <c r="A225" s="100" t="s">
        <v>220</v>
      </c>
      <c r="B225" s="101" t="s">
        <v>134</v>
      </c>
      <c r="C225" s="102"/>
      <c r="D225" s="103"/>
      <c r="E225" s="103">
        <v>825</v>
      </c>
      <c r="F225" s="103">
        <v>1100</v>
      </c>
      <c r="G225" s="8" t="e">
        <f>F225/C225*100</f>
        <v>#DIV/0!</v>
      </c>
      <c r="H225" s="8">
        <f>F225/E225*100</f>
        <v>133.33333333333331</v>
      </c>
      <c r="I225" s="18"/>
      <c r="J225" s="19"/>
      <c r="K225" s="19"/>
      <c r="L225" s="19"/>
      <c r="M225" s="19"/>
      <c r="N225" s="204"/>
      <c r="O225" s="204"/>
      <c r="P225" s="182"/>
      <c r="Q225" s="204"/>
      <c r="R225" s="204"/>
    </row>
    <row r="226" spans="1:18" s="11" customFormat="1" ht="15">
      <c r="A226" s="97">
        <v>322</v>
      </c>
      <c r="B226" s="98" t="s">
        <v>14</v>
      </c>
      <c r="C226" s="152">
        <f>SUM(C227:C232)</f>
        <v>137067</v>
      </c>
      <c r="D226" s="152">
        <f>SUM(D227:D232)</f>
        <v>178175</v>
      </c>
      <c r="E226" s="152">
        <f>SUM(E227:E232)</f>
        <v>173236.6</v>
      </c>
      <c r="F226" s="152">
        <f>SUM(F227:F232)</f>
        <v>151994.40000000002</v>
      </c>
      <c r="G226" s="99">
        <f t="shared" si="17"/>
        <v>110.89058635557794</v>
      </c>
      <c r="H226" s="99">
        <f t="shared" si="18"/>
        <v>87.73804149931367</v>
      </c>
      <c r="I226" s="10"/>
      <c r="J226" s="15"/>
      <c r="K226" s="15"/>
      <c r="L226" s="15"/>
      <c r="M226" s="15"/>
      <c r="N226" s="190"/>
      <c r="O226" s="190"/>
      <c r="P226" s="189"/>
      <c r="Q226" s="190"/>
      <c r="R226" s="190"/>
    </row>
    <row r="227" spans="1:18" s="11" customFormat="1" ht="15">
      <c r="A227" s="100" t="s">
        <v>89</v>
      </c>
      <c r="B227" s="101" t="s">
        <v>15</v>
      </c>
      <c r="C227" s="102">
        <v>23237.120000000003</v>
      </c>
      <c r="D227" s="103">
        <v>22250</v>
      </c>
      <c r="E227" s="103">
        <v>34369.409999999996</v>
      </c>
      <c r="F227" s="103">
        <v>28104.120000000003</v>
      </c>
      <c r="G227" s="8">
        <f t="shared" si="17"/>
        <v>120.94493637765783</v>
      </c>
      <c r="H227" s="8">
        <f t="shared" si="18"/>
        <v>81.77073740864334</v>
      </c>
      <c r="I227" s="10"/>
      <c r="J227" s="15"/>
      <c r="K227" s="15"/>
      <c r="L227" s="15"/>
      <c r="M227" s="15"/>
      <c r="N227" s="190"/>
      <c r="O227" s="190"/>
      <c r="P227" s="189"/>
      <c r="Q227" s="190"/>
      <c r="R227" s="190"/>
    </row>
    <row r="228" spans="1:18" s="11" customFormat="1" ht="15">
      <c r="A228" s="100">
        <v>3222</v>
      </c>
      <c r="B228" s="101" t="s">
        <v>136</v>
      </c>
      <c r="C228" s="102">
        <v>94914.18999999999</v>
      </c>
      <c r="D228" s="103">
        <v>145125</v>
      </c>
      <c r="E228" s="103">
        <v>120880.19</v>
      </c>
      <c r="F228" s="103">
        <v>116295.33</v>
      </c>
      <c r="G228" s="8">
        <f>F228/C228*100</f>
        <v>122.52681079615178</v>
      </c>
      <c r="H228" s="8">
        <f>F228/E228*100</f>
        <v>96.20710391007825</v>
      </c>
      <c r="I228" s="10"/>
      <c r="J228" s="15"/>
      <c r="K228" s="15"/>
      <c r="L228" s="15"/>
      <c r="M228" s="15"/>
      <c r="N228" s="190"/>
      <c r="O228" s="190"/>
      <c r="P228" s="189"/>
      <c r="Q228" s="190"/>
      <c r="R228" s="190"/>
    </row>
    <row r="229" spans="1:18" s="11" customFormat="1" ht="15">
      <c r="A229" s="100" t="s">
        <v>90</v>
      </c>
      <c r="B229" s="101" t="s">
        <v>91</v>
      </c>
      <c r="C229" s="102">
        <v>11070.71</v>
      </c>
      <c r="D229" s="103">
        <v>10000</v>
      </c>
      <c r="E229" s="103">
        <v>15000</v>
      </c>
      <c r="F229" s="103">
        <v>4500</v>
      </c>
      <c r="G229" s="8">
        <f t="shared" si="17"/>
        <v>40.64779946362971</v>
      </c>
      <c r="H229" s="8">
        <f t="shared" si="18"/>
        <v>30</v>
      </c>
      <c r="I229" s="10"/>
      <c r="J229" s="15"/>
      <c r="K229" s="15"/>
      <c r="L229" s="15"/>
      <c r="M229" s="15"/>
      <c r="N229" s="190"/>
      <c r="O229" s="190"/>
      <c r="P229" s="189"/>
      <c r="Q229" s="190"/>
      <c r="R229" s="190"/>
    </row>
    <row r="230" spans="1:18" s="11" customFormat="1" ht="30">
      <c r="A230" s="100" t="s">
        <v>92</v>
      </c>
      <c r="B230" s="101" t="s">
        <v>93</v>
      </c>
      <c r="C230" s="102">
        <v>1559</v>
      </c>
      <c r="D230" s="103"/>
      <c r="E230" s="103"/>
      <c r="F230" s="103"/>
      <c r="G230" s="8">
        <f>F230/C230*100</f>
        <v>0</v>
      </c>
      <c r="H230" s="8" t="e">
        <f>F230/E230*100</f>
        <v>#DIV/0!</v>
      </c>
      <c r="I230" s="10"/>
      <c r="J230" s="15"/>
      <c r="K230" s="15"/>
      <c r="L230" s="15"/>
      <c r="M230" s="15"/>
      <c r="N230" s="190"/>
      <c r="O230" s="190"/>
      <c r="P230" s="189"/>
      <c r="Q230" s="190"/>
      <c r="R230" s="190"/>
    </row>
    <row r="231" spans="1:18" s="11" customFormat="1" ht="15">
      <c r="A231" s="100">
        <v>3225</v>
      </c>
      <c r="B231" s="101" t="s">
        <v>137</v>
      </c>
      <c r="C231" s="102">
        <v>5435.9800000000005</v>
      </c>
      <c r="D231" s="103"/>
      <c r="E231" s="103">
        <v>2487</v>
      </c>
      <c r="F231" s="103">
        <v>2487.45</v>
      </c>
      <c r="G231" s="8">
        <f>F231/C231*100</f>
        <v>45.75899837747747</v>
      </c>
      <c r="H231" s="8">
        <f>F231/E231*100</f>
        <v>100.01809408926417</v>
      </c>
      <c r="I231" s="10"/>
      <c r="J231" s="15"/>
      <c r="K231" s="15"/>
      <c r="L231" s="15"/>
      <c r="M231" s="15"/>
      <c r="N231" s="190"/>
      <c r="O231" s="190"/>
      <c r="P231" s="189"/>
      <c r="Q231" s="190"/>
      <c r="R231" s="190"/>
    </row>
    <row r="232" spans="1:18" s="11" customFormat="1" ht="15">
      <c r="A232" s="100">
        <v>3227</v>
      </c>
      <c r="B232" s="101" t="s">
        <v>138</v>
      </c>
      <c r="C232" s="102">
        <v>850</v>
      </c>
      <c r="D232" s="103">
        <v>800</v>
      </c>
      <c r="E232" s="103">
        <v>500</v>
      </c>
      <c r="F232" s="103">
        <v>607.5</v>
      </c>
      <c r="G232" s="8">
        <f>F232/C232*100</f>
        <v>71.47058823529412</v>
      </c>
      <c r="H232" s="8">
        <f>F232/E232*100</f>
        <v>121.50000000000001</v>
      </c>
      <c r="I232" s="10"/>
      <c r="J232" s="15"/>
      <c r="K232" s="15"/>
      <c r="L232" s="15"/>
      <c r="M232" s="15"/>
      <c r="N232" s="190"/>
      <c r="O232" s="190"/>
      <c r="P232" s="189"/>
      <c r="Q232" s="190"/>
      <c r="R232" s="190"/>
    </row>
    <row r="233" spans="1:18" s="11" customFormat="1" ht="15">
      <c r="A233" s="97">
        <v>323</v>
      </c>
      <c r="B233" s="98" t="s">
        <v>16</v>
      </c>
      <c r="C233" s="152">
        <f>SUM(C234:C242)</f>
        <v>213964.78999999998</v>
      </c>
      <c r="D233" s="152">
        <f>SUM(D234:D242)</f>
        <v>245015</v>
      </c>
      <c r="E233" s="152">
        <f>SUM(E234:E242)</f>
        <v>255722.93</v>
      </c>
      <c r="F233" s="152">
        <f>SUM(F234:F242)</f>
        <v>244973.08000000002</v>
      </c>
      <c r="G233" s="99">
        <f t="shared" si="17"/>
        <v>114.49223958764432</v>
      </c>
      <c r="H233" s="99">
        <f t="shared" si="18"/>
        <v>95.79629014887324</v>
      </c>
      <c r="I233" s="10"/>
      <c r="J233" s="15"/>
      <c r="K233" s="15"/>
      <c r="L233" s="15"/>
      <c r="M233" s="15"/>
      <c r="N233" s="190"/>
      <c r="O233" s="190"/>
      <c r="P233" s="189"/>
      <c r="Q233" s="190"/>
      <c r="R233" s="190"/>
    </row>
    <row r="234" spans="1:18" s="31" customFormat="1" ht="15">
      <c r="A234" s="100" t="s">
        <v>95</v>
      </c>
      <c r="B234" s="101" t="s">
        <v>96</v>
      </c>
      <c r="C234" s="143">
        <v>2050</v>
      </c>
      <c r="D234" s="103">
        <v>11000</v>
      </c>
      <c r="E234" s="103">
        <v>12676.93</v>
      </c>
      <c r="F234" s="103">
        <v>13276.93</v>
      </c>
      <c r="G234" s="8">
        <f t="shared" si="17"/>
        <v>647.6551219512196</v>
      </c>
      <c r="H234" s="8">
        <f t="shared" si="18"/>
        <v>104.73300712396455</v>
      </c>
      <c r="I234" s="18"/>
      <c r="J234" s="19"/>
      <c r="K234" s="19"/>
      <c r="L234" s="19"/>
      <c r="M234" s="19"/>
      <c r="N234" s="204"/>
      <c r="O234" s="204"/>
      <c r="P234" s="182"/>
      <c r="Q234" s="204"/>
      <c r="R234" s="204"/>
    </row>
    <row r="235" spans="1:18" s="31" customFormat="1" ht="15">
      <c r="A235" s="100" t="s">
        <v>97</v>
      </c>
      <c r="B235" s="101" t="s">
        <v>98</v>
      </c>
      <c r="C235" s="143">
        <v>14291.41</v>
      </c>
      <c r="D235" s="103">
        <v>14425</v>
      </c>
      <c r="E235" s="103">
        <v>16352</v>
      </c>
      <c r="F235" s="103">
        <v>14630.609999999999</v>
      </c>
      <c r="G235" s="8">
        <f t="shared" si="17"/>
        <v>102.37345370400821</v>
      </c>
      <c r="H235" s="8">
        <f t="shared" si="18"/>
        <v>89.47290851272015</v>
      </c>
      <c r="I235" s="18"/>
      <c r="J235" s="19"/>
      <c r="K235" s="19"/>
      <c r="L235" s="19"/>
      <c r="M235" s="19"/>
      <c r="N235" s="204"/>
      <c r="O235" s="204"/>
      <c r="P235" s="182"/>
      <c r="Q235" s="204"/>
      <c r="R235" s="204"/>
    </row>
    <row r="236" spans="1:18" s="31" customFormat="1" ht="15">
      <c r="A236" s="100">
        <v>3233</v>
      </c>
      <c r="B236" s="101" t="s">
        <v>195</v>
      </c>
      <c r="C236" s="143"/>
      <c r="D236" s="103"/>
      <c r="E236" s="103">
        <v>3000</v>
      </c>
      <c r="F236" s="103"/>
      <c r="G236" s="8" t="e">
        <f>F236/C236*100</f>
        <v>#DIV/0!</v>
      </c>
      <c r="H236" s="8">
        <f>F236/E236*100</f>
        <v>0</v>
      </c>
      <c r="I236" s="18"/>
      <c r="J236" s="19"/>
      <c r="K236" s="19"/>
      <c r="L236" s="19"/>
      <c r="M236" s="19"/>
      <c r="N236" s="204"/>
      <c r="O236" s="204"/>
      <c r="P236" s="182"/>
      <c r="Q236" s="204"/>
      <c r="R236" s="204"/>
    </row>
    <row r="237" spans="1:18" s="31" customFormat="1" ht="15">
      <c r="A237" s="100" t="s">
        <v>99</v>
      </c>
      <c r="B237" s="101" t="s">
        <v>100</v>
      </c>
      <c r="C237" s="143">
        <v>1000</v>
      </c>
      <c r="D237" s="103"/>
      <c r="E237" s="103"/>
      <c r="F237" s="103"/>
      <c r="G237" s="8">
        <f>F237/C237*100</f>
        <v>0</v>
      </c>
      <c r="H237" s="8" t="e">
        <f>F237/E237*100</f>
        <v>#DIV/0!</v>
      </c>
      <c r="I237" s="18"/>
      <c r="J237" s="19"/>
      <c r="K237" s="19"/>
      <c r="L237" s="19"/>
      <c r="M237" s="19"/>
      <c r="N237" s="204"/>
      <c r="O237" s="204"/>
      <c r="P237" s="182"/>
      <c r="Q237" s="204"/>
      <c r="R237" s="204"/>
    </row>
    <row r="238" spans="1:18" s="31" customFormat="1" ht="15">
      <c r="A238" s="100">
        <v>3235</v>
      </c>
      <c r="B238" s="101" t="s">
        <v>164</v>
      </c>
      <c r="C238" s="143"/>
      <c r="D238" s="103"/>
      <c r="E238" s="103"/>
      <c r="F238" s="103"/>
      <c r="G238" s="8" t="e">
        <f>F238/C238*100</f>
        <v>#DIV/0!</v>
      </c>
      <c r="H238" s="8" t="e">
        <f>F238/E238*100</f>
        <v>#DIV/0!</v>
      </c>
      <c r="I238" s="18"/>
      <c r="J238" s="19"/>
      <c r="K238" s="19"/>
      <c r="L238" s="19"/>
      <c r="M238" s="19"/>
      <c r="N238" s="204"/>
      <c r="O238" s="204"/>
      <c r="P238" s="182"/>
      <c r="Q238" s="204"/>
      <c r="R238" s="204"/>
    </row>
    <row r="239" spans="1:18" s="31" customFormat="1" ht="15">
      <c r="A239" s="100">
        <v>3236</v>
      </c>
      <c r="B239" s="101" t="s">
        <v>140</v>
      </c>
      <c r="C239" s="143">
        <v>6591.24</v>
      </c>
      <c r="D239" s="103">
        <v>6090</v>
      </c>
      <c r="E239" s="103">
        <v>7513</v>
      </c>
      <c r="F239" s="103">
        <v>6160.93</v>
      </c>
      <c r="G239" s="8">
        <f>F239/C239*100</f>
        <v>93.47148639709675</v>
      </c>
      <c r="H239" s="8">
        <f>F239/E239*100</f>
        <v>82.0035937707973</v>
      </c>
      <c r="I239" s="18"/>
      <c r="J239" s="19"/>
      <c r="K239" s="19"/>
      <c r="L239" s="19"/>
      <c r="M239" s="19"/>
      <c r="N239" s="204"/>
      <c r="O239" s="204"/>
      <c r="P239" s="182"/>
      <c r="Q239" s="204"/>
      <c r="R239" s="204"/>
    </row>
    <row r="240" spans="1:18" s="31" customFormat="1" ht="15">
      <c r="A240" s="100">
        <v>3237</v>
      </c>
      <c r="B240" s="101" t="s">
        <v>141</v>
      </c>
      <c r="C240" s="143">
        <v>1225.68</v>
      </c>
      <c r="D240" s="103"/>
      <c r="E240" s="103">
        <v>4000</v>
      </c>
      <c r="F240" s="103">
        <v>4420.28</v>
      </c>
      <c r="G240" s="8">
        <f>F240/C240*100</f>
        <v>360.6389922328829</v>
      </c>
      <c r="H240" s="8">
        <f>F240/E240*100</f>
        <v>110.507</v>
      </c>
      <c r="I240" s="18"/>
      <c r="J240" s="19"/>
      <c r="K240" s="19"/>
      <c r="L240" s="19"/>
      <c r="M240" s="19"/>
      <c r="N240" s="204"/>
      <c r="O240" s="204"/>
      <c r="P240" s="182"/>
      <c r="Q240" s="204"/>
      <c r="R240" s="204"/>
    </row>
    <row r="241" spans="1:18" s="31" customFormat="1" ht="15">
      <c r="A241" s="100" t="s">
        <v>101</v>
      </c>
      <c r="B241" s="101" t="s">
        <v>102</v>
      </c>
      <c r="C241" s="143"/>
      <c r="D241" s="103"/>
      <c r="E241" s="103"/>
      <c r="F241" s="103"/>
      <c r="G241" s="8" t="e">
        <f t="shared" si="17"/>
        <v>#DIV/0!</v>
      </c>
      <c r="H241" s="8" t="e">
        <f t="shared" si="18"/>
        <v>#DIV/0!</v>
      </c>
      <c r="I241" s="18"/>
      <c r="J241" s="19"/>
      <c r="K241" s="19"/>
      <c r="L241" s="19"/>
      <c r="M241" s="19"/>
      <c r="N241" s="204"/>
      <c r="O241" s="204"/>
      <c r="P241" s="182"/>
      <c r="Q241" s="204"/>
      <c r="R241" s="204"/>
    </row>
    <row r="242" spans="1:18" s="31" customFormat="1" ht="15">
      <c r="A242" s="100" t="s">
        <v>103</v>
      </c>
      <c r="B242" s="101" t="s">
        <v>17</v>
      </c>
      <c r="C242" s="143">
        <v>188806.46</v>
      </c>
      <c r="D242" s="103">
        <v>213500</v>
      </c>
      <c r="E242" s="103">
        <v>212181</v>
      </c>
      <c r="F242" s="103">
        <v>206484.33000000002</v>
      </c>
      <c r="G242" s="8">
        <f t="shared" si="17"/>
        <v>109.36295823776369</v>
      </c>
      <c r="H242" s="8">
        <f t="shared" si="18"/>
        <v>97.31518373464165</v>
      </c>
      <c r="I242" s="18"/>
      <c r="J242" s="19"/>
      <c r="K242" s="19"/>
      <c r="L242" s="19"/>
      <c r="M242" s="19"/>
      <c r="N242" s="204"/>
      <c r="O242" s="204"/>
      <c r="P242" s="182"/>
      <c r="Q242" s="204"/>
      <c r="R242" s="204"/>
    </row>
    <row r="243" spans="1:18" s="11" customFormat="1" ht="15">
      <c r="A243" s="97">
        <v>329</v>
      </c>
      <c r="B243" s="98" t="s">
        <v>18</v>
      </c>
      <c r="C243" s="152">
        <f>SUM(C244:C248)</f>
        <v>19412.4</v>
      </c>
      <c r="D243" s="152">
        <f>SUM(D244:D248)</f>
        <v>16000</v>
      </c>
      <c r="E243" s="152">
        <f>SUM(E244:E248)</f>
        <v>22280</v>
      </c>
      <c r="F243" s="152">
        <f>SUM(F244:F248)</f>
        <v>17913.61</v>
      </c>
      <c r="G243" s="99">
        <f t="shared" si="17"/>
        <v>92.27921328635304</v>
      </c>
      <c r="H243" s="99">
        <f t="shared" si="18"/>
        <v>80.40219928186715</v>
      </c>
      <c r="I243" s="10"/>
      <c r="J243" s="15"/>
      <c r="K243" s="15"/>
      <c r="L243" s="15"/>
      <c r="M243" s="15"/>
      <c r="N243" s="190"/>
      <c r="O243" s="190"/>
      <c r="P243" s="189"/>
      <c r="Q243" s="190"/>
      <c r="R243" s="190"/>
    </row>
    <row r="244" spans="1:18" s="31" customFormat="1" ht="31.5" customHeight="1">
      <c r="A244" s="100" t="s">
        <v>104</v>
      </c>
      <c r="B244" s="101" t="s">
        <v>105</v>
      </c>
      <c r="C244" s="143"/>
      <c r="D244" s="103"/>
      <c r="E244" s="103"/>
      <c r="F244" s="103"/>
      <c r="G244" s="8" t="e">
        <f t="shared" si="17"/>
        <v>#DIV/0!</v>
      </c>
      <c r="H244" s="8" t="e">
        <f t="shared" si="18"/>
        <v>#DIV/0!</v>
      </c>
      <c r="I244" s="18"/>
      <c r="J244" s="19"/>
      <c r="K244" s="19"/>
      <c r="L244" s="19"/>
      <c r="M244" s="19"/>
      <c r="N244" s="204"/>
      <c r="O244" s="204"/>
      <c r="P244" s="204"/>
      <c r="Q244" s="204"/>
      <c r="R244" s="204"/>
    </row>
    <row r="245" spans="1:18" s="31" customFormat="1" ht="15">
      <c r="A245" s="100" t="s">
        <v>106</v>
      </c>
      <c r="B245" s="101" t="s">
        <v>107</v>
      </c>
      <c r="C245" s="143"/>
      <c r="D245" s="103"/>
      <c r="E245" s="103">
        <v>5000</v>
      </c>
      <c r="F245" s="103"/>
      <c r="G245" s="8" t="e">
        <f t="shared" si="17"/>
        <v>#DIV/0!</v>
      </c>
      <c r="H245" s="8">
        <f t="shared" si="18"/>
        <v>0</v>
      </c>
      <c r="I245" s="18"/>
      <c r="J245" s="19"/>
      <c r="K245" s="19"/>
      <c r="L245" s="19"/>
      <c r="M245" s="19"/>
      <c r="N245" s="204"/>
      <c r="O245" s="204"/>
      <c r="P245" s="204"/>
      <c r="Q245" s="204"/>
      <c r="R245" s="204"/>
    </row>
    <row r="246" spans="1:18" s="31" customFormat="1" ht="15">
      <c r="A246" s="100">
        <v>3294</v>
      </c>
      <c r="B246" s="101" t="s">
        <v>142</v>
      </c>
      <c r="C246" s="143"/>
      <c r="D246" s="103"/>
      <c r="E246" s="103"/>
      <c r="F246" s="103"/>
      <c r="G246" s="8" t="e">
        <f>F246/C246*100</f>
        <v>#DIV/0!</v>
      </c>
      <c r="H246" s="8" t="e">
        <f>F246/E246*100</f>
        <v>#DIV/0!</v>
      </c>
      <c r="I246" s="18"/>
      <c r="J246" s="19"/>
      <c r="K246" s="19"/>
      <c r="L246" s="19"/>
      <c r="M246" s="19"/>
      <c r="N246" s="204"/>
      <c r="O246" s="204"/>
      <c r="P246" s="204"/>
      <c r="Q246" s="204"/>
      <c r="R246" s="204"/>
    </row>
    <row r="247" spans="1:18" s="31" customFormat="1" ht="15">
      <c r="A247" s="100">
        <v>3295</v>
      </c>
      <c r="B247" s="101" t="s">
        <v>108</v>
      </c>
      <c r="C247" s="143">
        <v>250</v>
      </c>
      <c r="D247" s="103"/>
      <c r="E247" s="103"/>
      <c r="F247" s="103"/>
      <c r="G247" s="8">
        <f t="shared" si="17"/>
        <v>0</v>
      </c>
      <c r="H247" s="8" t="e">
        <f t="shared" si="18"/>
        <v>#DIV/0!</v>
      </c>
      <c r="I247" s="18"/>
      <c r="J247" s="19"/>
      <c r="K247" s="19"/>
      <c r="L247" s="19"/>
      <c r="M247" s="19"/>
      <c r="N247" s="204"/>
      <c r="O247" s="204"/>
      <c r="P247" s="204"/>
      <c r="Q247" s="204"/>
      <c r="R247" s="204"/>
    </row>
    <row r="248" spans="1:18" s="31" customFormat="1" ht="15">
      <c r="A248" s="100" t="s">
        <v>109</v>
      </c>
      <c r="B248" s="101" t="s">
        <v>18</v>
      </c>
      <c r="C248" s="143">
        <v>19162.4</v>
      </c>
      <c r="D248" s="103">
        <v>16000</v>
      </c>
      <c r="E248" s="103">
        <v>17280</v>
      </c>
      <c r="F248" s="103">
        <v>17913.61</v>
      </c>
      <c r="G248" s="8">
        <f t="shared" si="17"/>
        <v>93.48312319959922</v>
      </c>
      <c r="H248" s="8">
        <f t="shared" si="18"/>
        <v>103.66672453703704</v>
      </c>
      <c r="I248" s="18"/>
      <c r="J248" s="19"/>
      <c r="K248" s="19"/>
      <c r="L248" s="19"/>
      <c r="M248" s="19"/>
      <c r="N248" s="204"/>
      <c r="O248" s="204"/>
      <c r="P248" s="204"/>
      <c r="Q248" s="204"/>
      <c r="R248" s="204"/>
    </row>
    <row r="249" spans="1:18" s="11" customFormat="1" ht="15">
      <c r="A249" s="126">
        <v>34</v>
      </c>
      <c r="B249" s="127" t="s">
        <v>19</v>
      </c>
      <c r="C249" s="151">
        <f>SUM(C250)</f>
        <v>0</v>
      </c>
      <c r="D249" s="151">
        <f aca="true" t="shared" si="19" ref="D249:F250">SUM(D250)</f>
        <v>0</v>
      </c>
      <c r="E249" s="151">
        <f t="shared" si="19"/>
        <v>0</v>
      </c>
      <c r="F249" s="151">
        <f t="shared" si="19"/>
        <v>0</v>
      </c>
      <c r="G249" s="75" t="e">
        <f t="shared" si="17"/>
        <v>#DIV/0!</v>
      </c>
      <c r="H249" s="75" t="e">
        <f t="shared" si="18"/>
        <v>#DIV/0!</v>
      </c>
      <c r="I249" s="10"/>
      <c r="J249" s="15"/>
      <c r="K249" s="15"/>
      <c r="L249" s="15"/>
      <c r="M249" s="15"/>
      <c r="N249" s="190"/>
      <c r="O249" s="190"/>
      <c r="P249" s="189"/>
      <c r="Q249" s="190"/>
      <c r="R249" s="190"/>
    </row>
    <row r="250" spans="1:18" s="11" customFormat="1" ht="15">
      <c r="A250" s="97">
        <v>343</v>
      </c>
      <c r="B250" s="98" t="s">
        <v>20</v>
      </c>
      <c r="C250" s="152">
        <f>SUM(C251)</f>
        <v>0</v>
      </c>
      <c r="D250" s="152">
        <f t="shared" si="19"/>
        <v>0</v>
      </c>
      <c r="E250" s="152">
        <f t="shared" si="19"/>
        <v>0</v>
      </c>
      <c r="F250" s="152">
        <f t="shared" si="19"/>
        <v>0</v>
      </c>
      <c r="G250" s="99" t="e">
        <f t="shared" si="17"/>
        <v>#DIV/0!</v>
      </c>
      <c r="H250" s="99" t="e">
        <f t="shared" si="18"/>
        <v>#DIV/0!</v>
      </c>
      <c r="I250" s="10"/>
      <c r="J250" s="15"/>
      <c r="K250" s="15"/>
      <c r="L250" s="15"/>
      <c r="M250" s="15"/>
      <c r="N250" s="190"/>
      <c r="O250" s="190"/>
      <c r="P250" s="189"/>
      <c r="Q250" s="190"/>
      <c r="R250" s="190"/>
    </row>
    <row r="251" spans="1:18" s="11" customFormat="1" ht="15">
      <c r="A251" s="100" t="s">
        <v>110</v>
      </c>
      <c r="B251" s="101" t="s">
        <v>111</v>
      </c>
      <c r="C251" s="153"/>
      <c r="D251" s="103"/>
      <c r="E251" s="103"/>
      <c r="F251" s="103"/>
      <c r="G251" s="8" t="e">
        <f t="shared" si="17"/>
        <v>#DIV/0!</v>
      </c>
      <c r="H251" s="8" t="e">
        <f t="shared" si="18"/>
        <v>#DIV/0!</v>
      </c>
      <c r="I251" s="10"/>
      <c r="J251" s="15"/>
      <c r="K251" s="15"/>
      <c r="L251" s="15"/>
      <c r="M251" s="15"/>
      <c r="N251" s="190"/>
      <c r="O251" s="190"/>
      <c r="P251" s="189"/>
      <c r="Q251" s="190"/>
      <c r="R251" s="190"/>
    </row>
    <row r="252" spans="1:18" s="11" customFormat="1" ht="15">
      <c r="A252" s="278" t="s">
        <v>6</v>
      </c>
      <c r="B252" s="278"/>
      <c r="C252" s="92">
        <f>SUM(C213,C221,C249)</f>
        <v>524626.59</v>
      </c>
      <c r="D252" s="92">
        <f>SUM(D213,D221,D249)</f>
        <v>573030</v>
      </c>
      <c r="E252" s="92">
        <f>SUM(E213,E221,E249)</f>
        <v>464464.53</v>
      </c>
      <c r="F252" s="92">
        <f>SUM(F213,F221,F249)</f>
        <v>438713.35000000003</v>
      </c>
      <c r="G252" s="75">
        <f t="shared" si="17"/>
        <v>83.62392573353937</v>
      </c>
      <c r="H252" s="75">
        <f t="shared" si="18"/>
        <v>94.45572732970588</v>
      </c>
      <c r="I252" s="10"/>
      <c r="J252" s="15"/>
      <c r="K252" s="15"/>
      <c r="L252" s="15"/>
      <c r="M252" s="15"/>
      <c r="N252" s="190"/>
      <c r="O252" s="190"/>
      <c r="P252" s="189"/>
      <c r="Q252" s="190"/>
      <c r="R252" s="190"/>
    </row>
    <row r="253" spans="1:18" s="11" customFormat="1" ht="15.75" customHeight="1">
      <c r="A253" s="9"/>
      <c r="B253" s="9"/>
      <c r="C253" s="9"/>
      <c r="D253" s="10"/>
      <c r="E253" s="10"/>
      <c r="F253" s="10"/>
      <c r="G253" s="10"/>
      <c r="H253" s="10"/>
      <c r="I253" s="10"/>
      <c r="J253" s="15"/>
      <c r="K253" s="15"/>
      <c r="L253" s="15"/>
      <c r="M253" s="15"/>
      <c r="N253" s="190"/>
      <c r="O253" s="190"/>
      <c r="P253" s="189"/>
      <c r="Q253" s="190"/>
      <c r="R253" s="190"/>
    </row>
    <row r="254" spans="1:18" s="26" customFormat="1" ht="15">
      <c r="A254" s="87" t="s">
        <v>81</v>
      </c>
      <c r="B254" s="86"/>
      <c r="C254" s="9"/>
      <c r="D254" s="10"/>
      <c r="E254" s="10"/>
      <c r="F254" s="10"/>
      <c r="G254" s="10"/>
      <c r="H254" s="10"/>
      <c r="I254" s="10"/>
      <c r="J254" s="15"/>
      <c r="K254" s="15"/>
      <c r="L254" s="15"/>
      <c r="M254" s="15"/>
      <c r="N254" s="190"/>
      <c r="O254" s="190"/>
      <c r="P254" s="189"/>
      <c r="Q254" s="190"/>
      <c r="R254" s="196"/>
    </row>
    <row r="255" spans="1:18" s="11" customFormat="1" ht="14.25" customHeight="1">
      <c r="A255" s="239" t="s">
        <v>77</v>
      </c>
      <c r="B255" s="241" t="s">
        <v>3</v>
      </c>
      <c r="C255" s="241" t="s">
        <v>213</v>
      </c>
      <c r="D255" s="243" t="s">
        <v>217</v>
      </c>
      <c r="E255" s="243" t="s">
        <v>218</v>
      </c>
      <c r="F255" s="243" t="s">
        <v>219</v>
      </c>
      <c r="G255" s="243" t="s">
        <v>74</v>
      </c>
      <c r="H255" s="243" t="s">
        <v>74</v>
      </c>
      <c r="I255" s="10"/>
      <c r="J255" s="15"/>
      <c r="K255" s="15"/>
      <c r="L255" s="15"/>
      <c r="M255" s="15"/>
      <c r="N255" s="190"/>
      <c r="O255" s="190"/>
      <c r="P255" s="189"/>
      <c r="Q255" s="190"/>
      <c r="R255" s="190"/>
    </row>
    <row r="256" spans="1:18" s="11" customFormat="1" ht="28.5" customHeight="1">
      <c r="A256" s="240"/>
      <c r="B256" s="242"/>
      <c r="C256" s="242"/>
      <c r="D256" s="244"/>
      <c r="E256" s="244"/>
      <c r="F256" s="244"/>
      <c r="G256" s="244"/>
      <c r="H256" s="244"/>
      <c r="I256" s="10"/>
      <c r="J256" s="15"/>
      <c r="K256" s="15"/>
      <c r="L256" s="15"/>
      <c r="M256" s="15"/>
      <c r="N256" s="190"/>
      <c r="O256" s="190"/>
      <c r="P256" s="189"/>
      <c r="Q256" s="190"/>
      <c r="R256" s="190"/>
    </row>
    <row r="257" spans="1:18" s="11" customFormat="1" ht="15">
      <c r="A257" s="246">
        <v>1</v>
      </c>
      <c r="B257" s="246"/>
      <c r="C257" s="226">
        <v>2</v>
      </c>
      <c r="D257" s="46">
        <v>3</v>
      </c>
      <c r="E257" s="46">
        <v>4</v>
      </c>
      <c r="F257" s="46">
        <v>5</v>
      </c>
      <c r="G257" s="46" t="s">
        <v>75</v>
      </c>
      <c r="H257" s="46" t="s">
        <v>76</v>
      </c>
      <c r="I257" s="10"/>
      <c r="J257" s="15"/>
      <c r="K257" s="15"/>
      <c r="L257" s="15"/>
      <c r="M257" s="15"/>
      <c r="N257" s="190"/>
      <c r="O257" s="190"/>
      <c r="P257" s="189"/>
      <c r="Q257" s="190"/>
      <c r="R257" s="190"/>
    </row>
    <row r="258" spans="1:18" s="11" customFormat="1" ht="15">
      <c r="A258" s="135">
        <v>31</v>
      </c>
      <c r="B258" s="127" t="s">
        <v>7</v>
      </c>
      <c r="C258" s="151">
        <f>C259</f>
        <v>10533.3</v>
      </c>
      <c r="D258" s="151">
        <f>D259</f>
        <v>0</v>
      </c>
      <c r="E258" s="151">
        <f>E259</f>
        <v>0</v>
      </c>
      <c r="F258" s="151">
        <f>F259</f>
        <v>0</v>
      </c>
      <c r="G258" s="75">
        <f>F258/C258*100</f>
        <v>0</v>
      </c>
      <c r="H258" s="75" t="e">
        <f>F258/E258*100</f>
        <v>#DIV/0!</v>
      </c>
      <c r="I258" s="10"/>
      <c r="J258" s="15"/>
      <c r="K258" s="15"/>
      <c r="L258" s="15"/>
      <c r="M258" s="15"/>
      <c r="N258" s="190"/>
      <c r="O258" s="190"/>
      <c r="P258" s="189"/>
      <c r="Q258" s="190"/>
      <c r="R258" s="190"/>
    </row>
    <row r="259" spans="1:18" s="11" customFormat="1" ht="15">
      <c r="A259" s="97">
        <v>311</v>
      </c>
      <c r="B259" s="98" t="s">
        <v>198</v>
      </c>
      <c r="C259" s="152">
        <f>SUM(C260)</f>
        <v>10533.3</v>
      </c>
      <c r="D259" s="152">
        <f>SUM(D260)</f>
        <v>0</v>
      </c>
      <c r="E259" s="152">
        <f>SUM(E260)</f>
        <v>0</v>
      </c>
      <c r="F259" s="152">
        <f>SUM(F260)</f>
        <v>0</v>
      </c>
      <c r="G259" s="99">
        <f>F259/C259*100</f>
        <v>0</v>
      </c>
      <c r="H259" s="99" t="e">
        <f>F259/E259*100</f>
        <v>#DIV/0!</v>
      </c>
      <c r="I259" s="10"/>
      <c r="J259" s="15"/>
      <c r="K259" s="15"/>
      <c r="L259" s="15"/>
      <c r="M259" s="15"/>
      <c r="N259" s="190"/>
      <c r="O259" s="190"/>
      <c r="P259" s="189"/>
      <c r="Q259" s="190"/>
      <c r="R259" s="190"/>
    </row>
    <row r="260" spans="1:18" s="11" customFormat="1" ht="15">
      <c r="A260" s="100">
        <v>3111</v>
      </c>
      <c r="B260" s="101" t="s">
        <v>83</v>
      </c>
      <c r="C260" s="102">
        <v>10533.3</v>
      </c>
      <c r="D260" s="103"/>
      <c r="E260" s="103"/>
      <c r="F260" s="103"/>
      <c r="G260" s="8">
        <f>F260/C260*100</f>
        <v>0</v>
      </c>
      <c r="H260" s="8" t="e">
        <f>F260/E260*100</f>
        <v>#DIV/0!</v>
      </c>
      <c r="I260" s="10"/>
      <c r="J260" s="15"/>
      <c r="K260" s="15"/>
      <c r="L260" s="15"/>
      <c r="M260" s="15"/>
      <c r="N260" s="190"/>
      <c r="O260" s="190"/>
      <c r="P260" s="189"/>
      <c r="Q260" s="190"/>
      <c r="R260" s="190"/>
    </row>
    <row r="261" spans="1:18" s="11" customFormat="1" ht="15">
      <c r="A261" s="126">
        <v>32</v>
      </c>
      <c r="B261" s="127" t="s">
        <v>11</v>
      </c>
      <c r="C261" s="75">
        <f>C262+C265+C270</f>
        <v>9359.25</v>
      </c>
      <c r="D261" s="75">
        <f>D262+D265+D270</f>
        <v>0</v>
      </c>
      <c r="E261" s="75">
        <f>E262+E265+E270</f>
        <v>12322.779999999999</v>
      </c>
      <c r="F261" s="75">
        <f>F262+F265+F270</f>
        <v>5782.6900000000005</v>
      </c>
      <c r="G261" s="75">
        <f aca="true" t="shared" si="20" ref="G261:G273">F261/C261*100</f>
        <v>61.785826855784386</v>
      </c>
      <c r="H261" s="75">
        <f aca="true" t="shared" si="21" ref="H261:H273">F261/E261*100</f>
        <v>46.926829822491364</v>
      </c>
      <c r="I261" s="10"/>
      <c r="J261" s="15"/>
      <c r="K261" s="15"/>
      <c r="L261" s="15"/>
      <c r="M261" s="15"/>
      <c r="N261" s="190"/>
      <c r="O261" s="190"/>
      <c r="P261" s="189"/>
      <c r="Q261" s="190"/>
      <c r="R261" s="190"/>
    </row>
    <row r="262" spans="1:18" s="11" customFormat="1" ht="15">
      <c r="A262" s="97">
        <v>321</v>
      </c>
      <c r="B262" s="98" t="s">
        <v>12</v>
      </c>
      <c r="C262" s="152">
        <f>C263+C264</f>
        <v>520</v>
      </c>
      <c r="D262" s="152">
        <f>D263+D264</f>
        <v>0</v>
      </c>
      <c r="E262" s="152">
        <f>E263+E264</f>
        <v>8634.09</v>
      </c>
      <c r="F262" s="152">
        <f>F263+F264</f>
        <v>2094</v>
      </c>
      <c r="G262" s="99">
        <f t="shared" si="20"/>
        <v>402.6923076923077</v>
      </c>
      <c r="H262" s="99">
        <f t="shared" si="21"/>
        <v>24.252700632029548</v>
      </c>
      <c r="I262" s="10"/>
      <c r="J262" s="15"/>
      <c r="K262" s="15"/>
      <c r="L262" s="15"/>
      <c r="M262" s="15"/>
      <c r="N262" s="190"/>
      <c r="O262" s="190"/>
      <c r="P262" s="189"/>
      <c r="Q262" s="190"/>
      <c r="R262" s="190"/>
    </row>
    <row r="263" spans="1:18" s="11" customFormat="1" ht="15">
      <c r="A263" s="100" t="s">
        <v>86</v>
      </c>
      <c r="B263" s="101" t="s">
        <v>87</v>
      </c>
      <c r="C263" s="102">
        <v>520</v>
      </c>
      <c r="D263" s="103"/>
      <c r="E263" s="103">
        <v>6000</v>
      </c>
      <c r="F263" s="103">
        <v>2094</v>
      </c>
      <c r="G263" s="8">
        <f t="shared" si="20"/>
        <v>402.6923076923077</v>
      </c>
      <c r="H263" s="8">
        <f t="shared" si="21"/>
        <v>34.9</v>
      </c>
      <c r="I263" s="10"/>
      <c r="J263" s="15"/>
      <c r="K263" s="15"/>
      <c r="L263" s="15"/>
      <c r="M263" s="15"/>
      <c r="N263" s="190"/>
      <c r="O263" s="190"/>
      <c r="P263" s="189"/>
      <c r="Q263" s="190"/>
      <c r="R263" s="190"/>
    </row>
    <row r="264" spans="1:18" s="11" customFormat="1" ht="15">
      <c r="A264" s="100">
        <v>3213</v>
      </c>
      <c r="B264" s="101" t="s">
        <v>134</v>
      </c>
      <c r="C264" s="102"/>
      <c r="D264" s="103"/>
      <c r="E264" s="103">
        <v>2634.09</v>
      </c>
      <c r="F264" s="103"/>
      <c r="G264" s="8"/>
      <c r="H264" s="8"/>
      <c r="I264" s="10"/>
      <c r="J264" s="15"/>
      <c r="K264" s="15"/>
      <c r="L264" s="15"/>
      <c r="M264" s="15"/>
      <c r="N264" s="190"/>
      <c r="O264" s="190"/>
      <c r="P264" s="189"/>
      <c r="Q264" s="190"/>
      <c r="R264" s="190"/>
    </row>
    <row r="265" spans="1:18" s="11" customFormat="1" ht="15">
      <c r="A265" s="97">
        <v>322</v>
      </c>
      <c r="B265" s="98" t="s">
        <v>14</v>
      </c>
      <c r="C265" s="113">
        <f>SUM(C266:C269)</f>
        <v>3339.25</v>
      </c>
      <c r="D265" s="113">
        <f>SUM(D266:D269)</f>
        <v>0</v>
      </c>
      <c r="E265" s="113">
        <f>SUM(E266:E269)</f>
        <v>3181.3</v>
      </c>
      <c r="F265" s="113">
        <f>SUM(F266:F269)</f>
        <v>3181.3</v>
      </c>
      <c r="G265" s="99">
        <f t="shared" si="20"/>
        <v>95.26989593471589</v>
      </c>
      <c r="H265" s="99">
        <f t="shared" si="21"/>
        <v>100</v>
      </c>
      <c r="I265" s="10"/>
      <c r="J265" s="15"/>
      <c r="K265" s="15"/>
      <c r="L265" s="15"/>
      <c r="M265" s="15"/>
      <c r="N265" s="190"/>
      <c r="O265" s="190"/>
      <c r="P265" s="189"/>
      <c r="Q265" s="190"/>
      <c r="R265" s="190"/>
    </row>
    <row r="266" spans="1:18" s="11" customFormat="1" ht="15">
      <c r="A266" s="213" t="s">
        <v>89</v>
      </c>
      <c r="B266" s="214" t="s">
        <v>15</v>
      </c>
      <c r="C266" s="102">
        <v>3138.7</v>
      </c>
      <c r="D266" s="155"/>
      <c r="E266" s="155">
        <v>3181.3</v>
      </c>
      <c r="F266" s="155">
        <v>3181.3</v>
      </c>
      <c r="G266" s="8">
        <f>F266/C266*100</f>
        <v>101.35724981680315</v>
      </c>
      <c r="H266" s="8">
        <f>F266/E266*100</f>
        <v>100</v>
      </c>
      <c r="I266" s="10"/>
      <c r="J266" s="15"/>
      <c r="K266" s="15"/>
      <c r="L266" s="15"/>
      <c r="M266" s="15"/>
      <c r="N266" s="190"/>
      <c r="O266" s="190"/>
      <c r="P266" s="189"/>
      <c r="Q266" s="190"/>
      <c r="R266" s="190"/>
    </row>
    <row r="267" spans="1:18" s="31" customFormat="1" ht="15">
      <c r="A267" s="100">
        <v>3222</v>
      </c>
      <c r="B267" s="101" t="s">
        <v>136</v>
      </c>
      <c r="C267" s="102">
        <v>200.55</v>
      </c>
      <c r="D267" s="155"/>
      <c r="E267" s="155"/>
      <c r="F267" s="155"/>
      <c r="G267" s="8">
        <f t="shared" si="20"/>
        <v>0</v>
      </c>
      <c r="H267" s="8" t="e">
        <f t="shared" si="21"/>
        <v>#DIV/0!</v>
      </c>
      <c r="I267" s="18"/>
      <c r="J267" s="15"/>
      <c r="K267" s="15"/>
      <c r="L267" s="15"/>
      <c r="M267" s="15"/>
      <c r="N267" s="190"/>
      <c r="O267" s="190"/>
      <c r="P267" s="189"/>
      <c r="Q267" s="190"/>
      <c r="R267" s="204"/>
    </row>
    <row r="268" spans="1:18" s="31" customFormat="1" ht="30">
      <c r="A268" s="100">
        <v>3224</v>
      </c>
      <c r="B268" s="101" t="s">
        <v>93</v>
      </c>
      <c r="C268" s="102"/>
      <c r="D268" s="155"/>
      <c r="E268" s="155"/>
      <c r="F268" s="155"/>
      <c r="G268" s="8" t="e">
        <f t="shared" si="20"/>
        <v>#DIV/0!</v>
      </c>
      <c r="H268" s="8" t="e">
        <f t="shared" si="21"/>
        <v>#DIV/0!</v>
      </c>
      <c r="I268" s="18"/>
      <c r="J268" s="15"/>
      <c r="K268" s="15"/>
      <c r="L268" s="15"/>
      <c r="M268" s="15"/>
      <c r="N268" s="190"/>
      <c r="O268" s="190"/>
      <c r="P268" s="189"/>
      <c r="Q268" s="190"/>
      <c r="R268" s="204"/>
    </row>
    <row r="269" spans="1:18" s="31" customFormat="1" ht="15">
      <c r="A269" s="100">
        <v>3225</v>
      </c>
      <c r="B269" s="101" t="s">
        <v>137</v>
      </c>
      <c r="C269" s="102"/>
      <c r="D269" s="155"/>
      <c r="E269" s="155"/>
      <c r="F269" s="155"/>
      <c r="G269" s="8" t="e">
        <f t="shared" si="20"/>
        <v>#DIV/0!</v>
      </c>
      <c r="H269" s="8" t="e">
        <f t="shared" si="21"/>
        <v>#DIV/0!</v>
      </c>
      <c r="I269" s="18"/>
      <c r="J269" s="15"/>
      <c r="K269" s="15"/>
      <c r="L269" s="15"/>
      <c r="M269" s="15"/>
      <c r="N269" s="190"/>
      <c r="O269" s="190"/>
      <c r="P269" s="189"/>
      <c r="Q269" s="190"/>
      <c r="R269" s="204"/>
    </row>
    <row r="270" spans="1:18" s="31" customFormat="1" ht="15">
      <c r="A270" s="97">
        <v>323</v>
      </c>
      <c r="B270" s="98" t="s">
        <v>16</v>
      </c>
      <c r="C270" s="152">
        <f>SUM(C271,C272)</f>
        <v>5500</v>
      </c>
      <c r="D270" s="152">
        <f>SUM(D271,D272)</f>
        <v>0</v>
      </c>
      <c r="E270" s="152">
        <f>SUM(E271,E272)</f>
        <v>507.39</v>
      </c>
      <c r="F270" s="152">
        <f>SUM(F271,F272)</f>
        <v>507.39</v>
      </c>
      <c r="G270" s="99">
        <f t="shared" si="20"/>
        <v>9.225272727272726</v>
      </c>
      <c r="H270" s="99">
        <f t="shared" si="21"/>
        <v>100</v>
      </c>
      <c r="I270" s="18"/>
      <c r="J270" s="15"/>
      <c r="K270" s="15"/>
      <c r="L270" s="15"/>
      <c r="M270" s="15"/>
      <c r="N270" s="190"/>
      <c r="O270" s="190"/>
      <c r="P270" s="189"/>
      <c r="Q270" s="190"/>
      <c r="R270" s="204"/>
    </row>
    <row r="271" spans="1:18" s="31" customFormat="1" ht="15">
      <c r="A271" s="100" t="s">
        <v>95</v>
      </c>
      <c r="B271" s="101" t="s">
        <v>96</v>
      </c>
      <c r="C271" s="143"/>
      <c r="D271" s="103"/>
      <c r="E271" s="103">
        <v>23.07</v>
      </c>
      <c r="F271" s="103">
        <v>23.07</v>
      </c>
      <c r="G271" s="8" t="e">
        <f t="shared" si="20"/>
        <v>#DIV/0!</v>
      </c>
      <c r="H271" s="8">
        <f t="shared" si="21"/>
        <v>100</v>
      </c>
      <c r="I271" s="18"/>
      <c r="J271" s="15"/>
      <c r="K271" s="15"/>
      <c r="L271" s="15"/>
      <c r="M271" s="15"/>
      <c r="N271" s="190"/>
      <c r="O271" s="190"/>
      <c r="P271" s="189"/>
      <c r="Q271" s="190"/>
      <c r="R271" s="204"/>
    </row>
    <row r="272" spans="1:18" s="31" customFormat="1" ht="15">
      <c r="A272" s="169">
        <v>3232</v>
      </c>
      <c r="B272" s="170" t="s">
        <v>98</v>
      </c>
      <c r="C272" s="143">
        <v>5500</v>
      </c>
      <c r="D272" s="103"/>
      <c r="E272" s="103">
        <v>484.32</v>
      </c>
      <c r="F272" s="103">
        <v>484.32</v>
      </c>
      <c r="G272" s="8">
        <f>F272/C272*100</f>
        <v>8.805818181818182</v>
      </c>
      <c r="H272" s="8">
        <f>F272/E272*100</f>
        <v>100</v>
      </c>
      <c r="I272" s="18"/>
      <c r="J272" s="15"/>
      <c r="K272" s="15"/>
      <c r="L272" s="15"/>
      <c r="M272" s="15"/>
      <c r="N272" s="190"/>
      <c r="O272" s="190"/>
      <c r="P272" s="189"/>
      <c r="Q272" s="190"/>
      <c r="R272" s="204"/>
    </row>
    <row r="273" spans="1:18" s="11" customFormat="1" ht="15">
      <c r="A273" s="259" t="s">
        <v>6</v>
      </c>
      <c r="B273" s="260"/>
      <c r="C273" s="75">
        <f>C261+C258</f>
        <v>19892.55</v>
      </c>
      <c r="D273" s="75">
        <f>D261+D258</f>
        <v>0</v>
      </c>
      <c r="E273" s="75">
        <f>E261+E258</f>
        <v>12322.779999999999</v>
      </c>
      <c r="F273" s="75">
        <f>F261+F258</f>
        <v>5782.6900000000005</v>
      </c>
      <c r="G273" s="83">
        <f t="shared" si="20"/>
        <v>29.069626568740563</v>
      </c>
      <c r="H273" s="84">
        <f t="shared" si="21"/>
        <v>46.926829822491364</v>
      </c>
      <c r="I273" s="10"/>
      <c r="J273" s="15"/>
      <c r="K273" s="15"/>
      <c r="L273" s="15"/>
      <c r="M273" s="15"/>
      <c r="N273" s="190"/>
      <c r="O273" s="190"/>
      <c r="P273" s="189"/>
      <c r="Q273" s="190"/>
      <c r="R273" s="190"/>
    </row>
    <row r="274" spans="1:18" s="11" customFormat="1" ht="15">
      <c r="A274" s="9"/>
      <c r="B274" s="9"/>
      <c r="C274" s="9"/>
      <c r="D274" s="10"/>
      <c r="E274" s="10"/>
      <c r="F274" s="10"/>
      <c r="G274" s="10"/>
      <c r="H274" s="10"/>
      <c r="I274" s="10"/>
      <c r="J274" s="15"/>
      <c r="K274" s="15"/>
      <c r="L274" s="15"/>
      <c r="M274" s="15"/>
      <c r="N274" s="190"/>
      <c r="O274" s="190"/>
      <c r="P274" s="189"/>
      <c r="Q274" s="190"/>
      <c r="R274" s="190"/>
    </row>
    <row r="275" spans="1:18" s="11" customFormat="1" ht="15">
      <c r="A275" s="85" t="s">
        <v>33</v>
      </c>
      <c r="B275" s="86"/>
      <c r="C275" s="9"/>
      <c r="D275" s="10"/>
      <c r="E275" s="10"/>
      <c r="F275" s="10"/>
      <c r="G275" s="10"/>
      <c r="H275" s="10"/>
      <c r="I275" s="10"/>
      <c r="J275" s="15"/>
      <c r="K275" s="15"/>
      <c r="L275" s="15"/>
      <c r="M275" s="15"/>
      <c r="N275" s="190"/>
      <c r="O275" s="190"/>
      <c r="P275" s="189"/>
      <c r="Q275" s="190"/>
      <c r="R275" s="190"/>
    </row>
    <row r="276" spans="1:18" s="11" customFormat="1" ht="15.75" customHeight="1">
      <c r="A276" s="239" t="s">
        <v>77</v>
      </c>
      <c r="B276" s="241" t="s">
        <v>3</v>
      </c>
      <c r="C276" s="241" t="s">
        <v>213</v>
      </c>
      <c r="D276" s="243" t="s">
        <v>217</v>
      </c>
      <c r="E276" s="243" t="s">
        <v>218</v>
      </c>
      <c r="F276" s="243" t="s">
        <v>219</v>
      </c>
      <c r="G276" s="243" t="s">
        <v>74</v>
      </c>
      <c r="H276" s="243" t="s">
        <v>74</v>
      </c>
      <c r="I276" s="10"/>
      <c r="J276" s="15"/>
      <c r="K276" s="15"/>
      <c r="L276" s="15"/>
      <c r="M276" s="15"/>
      <c r="N276" s="190"/>
      <c r="O276" s="190"/>
      <c r="P276" s="189"/>
      <c r="Q276" s="190"/>
      <c r="R276" s="190"/>
    </row>
    <row r="277" spans="1:18" s="11" customFormat="1" ht="36" customHeight="1">
      <c r="A277" s="240"/>
      <c r="B277" s="242"/>
      <c r="C277" s="242"/>
      <c r="D277" s="244"/>
      <c r="E277" s="244"/>
      <c r="F277" s="244"/>
      <c r="G277" s="244"/>
      <c r="H277" s="244"/>
      <c r="I277" s="10"/>
      <c r="J277" s="15"/>
      <c r="K277" s="15"/>
      <c r="L277" s="15"/>
      <c r="M277" s="15"/>
      <c r="N277" s="190"/>
      <c r="O277" s="190"/>
      <c r="P277" s="189"/>
      <c r="Q277" s="190"/>
      <c r="R277" s="190"/>
    </row>
    <row r="278" spans="1:18" s="11" customFormat="1" ht="15">
      <c r="A278" s="246">
        <v>1</v>
      </c>
      <c r="B278" s="246"/>
      <c r="C278" s="226">
        <v>2</v>
      </c>
      <c r="D278" s="46">
        <v>3</v>
      </c>
      <c r="E278" s="46">
        <v>4</v>
      </c>
      <c r="F278" s="46">
        <v>5</v>
      </c>
      <c r="G278" s="46" t="s">
        <v>75</v>
      </c>
      <c r="H278" s="46" t="s">
        <v>76</v>
      </c>
      <c r="I278" s="10"/>
      <c r="J278" s="15"/>
      <c r="K278" s="15"/>
      <c r="L278" s="15"/>
      <c r="M278" s="15"/>
      <c r="N278" s="190"/>
      <c r="O278" s="190"/>
      <c r="P278" s="189"/>
      <c r="Q278" s="190"/>
      <c r="R278" s="190"/>
    </row>
    <row r="279" spans="1:18" s="11" customFormat="1" ht="15">
      <c r="A279" s="126">
        <v>31</v>
      </c>
      <c r="B279" s="127" t="s">
        <v>7</v>
      </c>
      <c r="C279" s="151">
        <f>SUM(C280,C284,C286)</f>
        <v>10850607.1</v>
      </c>
      <c r="D279" s="151">
        <f>SUM(D280,D284,D286)</f>
        <v>10880300</v>
      </c>
      <c r="E279" s="151">
        <f>SUM(E280,E284,E286)</f>
        <v>11776434</v>
      </c>
      <c r="F279" s="151">
        <f>SUM(F280,F284,F286)</f>
        <v>11666258.120000001</v>
      </c>
      <c r="G279" s="75">
        <f>F279/C279*100</f>
        <v>107.51710031045177</v>
      </c>
      <c r="H279" s="75">
        <f>F279/E279*100</f>
        <v>99.06443767272845</v>
      </c>
      <c r="I279" s="10"/>
      <c r="J279" s="15"/>
      <c r="K279" s="15"/>
      <c r="L279" s="15"/>
      <c r="M279" s="15"/>
      <c r="N279" s="190"/>
      <c r="O279" s="190"/>
      <c r="P279" s="189"/>
      <c r="Q279" s="190"/>
      <c r="R279" s="190"/>
    </row>
    <row r="280" spans="1:18" s="11" customFormat="1" ht="15">
      <c r="A280" s="97">
        <v>311</v>
      </c>
      <c r="B280" s="98" t="s">
        <v>173</v>
      </c>
      <c r="C280" s="152">
        <f>SUM(C281:C283)</f>
        <v>8945484.2</v>
      </c>
      <c r="D280" s="152">
        <f>SUM(D281:D283)</f>
        <v>8955655</v>
      </c>
      <c r="E280" s="152">
        <f>SUM(E281:E283)</f>
        <v>9769283</v>
      </c>
      <c r="F280" s="152">
        <f>SUM(F281:F283)</f>
        <v>9660548.02</v>
      </c>
      <c r="G280" s="99">
        <f aca="true" t="shared" si="22" ref="G280:G317">F280/C280*100</f>
        <v>107.99357311480134</v>
      </c>
      <c r="H280" s="99">
        <f aca="true" t="shared" si="23" ref="H280:H317">F280/E280*100</f>
        <v>98.88697072241636</v>
      </c>
      <c r="I280" s="10"/>
      <c r="J280" s="15"/>
      <c r="K280" s="15"/>
      <c r="L280" s="15"/>
      <c r="M280" s="15"/>
      <c r="N280" s="190"/>
      <c r="O280" s="190"/>
      <c r="P280" s="189"/>
      <c r="Q280" s="190"/>
      <c r="R280" s="190"/>
    </row>
    <row r="281" spans="1:18" s="11" customFormat="1" ht="15">
      <c r="A281" s="100">
        <v>3111</v>
      </c>
      <c r="B281" s="101" t="s">
        <v>83</v>
      </c>
      <c r="C281" s="102">
        <v>8538684.25</v>
      </c>
      <c r="D281" s="156">
        <v>8610570</v>
      </c>
      <c r="E281" s="156">
        <v>9076575</v>
      </c>
      <c r="F281" s="156">
        <v>9102004.299999999</v>
      </c>
      <c r="G281" s="8">
        <f t="shared" si="22"/>
        <v>106.59726994823586</v>
      </c>
      <c r="H281" s="8">
        <f t="shared" si="23"/>
        <v>100.2801640486637</v>
      </c>
      <c r="I281" s="10"/>
      <c r="J281" s="15"/>
      <c r="K281" s="15"/>
      <c r="L281" s="15"/>
      <c r="M281" s="15"/>
      <c r="N281" s="190"/>
      <c r="O281" s="190"/>
      <c r="P281" s="189"/>
      <c r="Q281" s="190"/>
      <c r="R281" s="190"/>
    </row>
    <row r="282" spans="1:18" s="11" customFormat="1" ht="15">
      <c r="A282" s="100">
        <v>3113</v>
      </c>
      <c r="B282" s="101" t="s">
        <v>184</v>
      </c>
      <c r="C282" s="102">
        <v>235960.26</v>
      </c>
      <c r="D282" s="156">
        <v>190085</v>
      </c>
      <c r="E282" s="156">
        <v>497708</v>
      </c>
      <c r="F282" s="156">
        <v>361713.76</v>
      </c>
      <c r="G282" s="8">
        <f>F282/C282*100</f>
        <v>153.29435558343596</v>
      </c>
      <c r="H282" s="8">
        <f>F282/E282*100</f>
        <v>72.6758983178892</v>
      </c>
      <c r="I282" s="10"/>
      <c r="J282" s="15"/>
      <c r="K282" s="15"/>
      <c r="L282" s="15"/>
      <c r="M282" s="15"/>
      <c r="N282" s="190"/>
      <c r="O282" s="190"/>
      <c r="P282" s="189"/>
      <c r="Q282" s="190"/>
      <c r="R282" s="190"/>
    </row>
    <row r="283" spans="1:18" s="11" customFormat="1" ht="15">
      <c r="A283" s="100">
        <v>3114</v>
      </c>
      <c r="B283" s="101" t="s">
        <v>185</v>
      </c>
      <c r="C283" s="102">
        <v>170839.69</v>
      </c>
      <c r="D283" s="156">
        <v>155000</v>
      </c>
      <c r="E283" s="156">
        <v>195000</v>
      </c>
      <c r="F283" s="156">
        <v>196829.96</v>
      </c>
      <c r="G283" s="8">
        <f>F283/C283*100</f>
        <v>115.21325050402513</v>
      </c>
      <c r="H283" s="8">
        <f>F283/E283*100</f>
        <v>100.93844102564103</v>
      </c>
      <c r="I283" s="10"/>
      <c r="J283" s="15"/>
      <c r="K283" s="15"/>
      <c r="L283" s="15"/>
      <c r="M283" s="15"/>
      <c r="N283" s="190"/>
      <c r="O283" s="190"/>
      <c r="P283" s="189"/>
      <c r="Q283" s="190"/>
      <c r="R283" s="190"/>
    </row>
    <row r="284" spans="1:18" s="11" customFormat="1" ht="15">
      <c r="A284" s="97">
        <v>312</v>
      </c>
      <c r="B284" s="98" t="s">
        <v>174</v>
      </c>
      <c r="C284" s="152">
        <f>SUM(C285)</f>
        <v>462837.47</v>
      </c>
      <c r="D284" s="152">
        <f>SUM(D285)</f>
        <v>463500</v>
      </c>
      <c r="E284" s="152">
        <f>SUM(E285)</f>
        <v>429036</v>
      </c>
      <c r="F284" s="152">
        <f>SUM(F285)</f>
        <v>467559.48</v>
      </c>
      <c r="G284" s="99">
        <f t="shared" si="22"/>
        <v>101.020230708633</v>
      </c>
      <c r="H284" s="99">
        <f t="shared" si="23"/>
        <v>108.97907867871228</v>
      </c>
      <c r="I284" s="10"/>
      <c r="J284" s="15"/>
      <c r="K284" s="15"/>
      <c r="L284" s="15"/>
      <c r="M284" s="15"/>
      <c r="N284" s="190"/>
      <c r="O284" s="190"/>
      <c r="P284" s="189"/>
      <c r="Q284" s="190"/>
      <c r="R284" s="190"/>
    </row>
    <row r="285" spans="1:18" s="11" customFormat="1" ht="15">
      <c r="A285" s="107">
        <v>3121</v>
      </c>
      <c r="B285" s="108" t="s">
        <v>174</v>
      </c>
      <c r="C285" s="157">
        <v>462837.47</v>
      </c>
      <c r="D285" s="157">
        <v>463500</v>
      </c>
      <c r="E285" s="157">
        <v>429036</v>
      </c>
      <c r="F285" s="8">
        <v>467559.48</v>
      </c>
      <c r="G285" s="8">
        <f t="shared" si="22"/>
        <v>101.020230708633</v>
      </c>
      <c r="H285" s="8">
        <f t="shared" si="23"/>
        <v>108.97907867871228</v>
      </c>
      <c r="I285" s="10"/>
      <c r="J285" s="15"/>
      <c r="K285" s="15"/>
      <c r="L285" s="15"/>
      <c r="M285" s="15"/>
      <c r="N285" s="190"/>
      <c r="O285" s="190"/>
      <c r="P285" s="189"/>
      <c r="Q285" s="190"/>
      <c r="R285" s="190"/>
    </row>
    <row r="286" spans="1:18" s="11" customFormat="1" ht="15">
      <c r="A286" s="97">
        <v>313</v>
      </c>
      <c r="B286" s="98" t="s">
        <v>10</v>
      </c>
      <c r="C286" s="152">
        <f>SUM(C287:C288)</f>
        <v>1442285.43</v>
      </c>
      <c r="D286" s="152">
        <f>SUM(D287:D288)</f>
        <v>1461145</v>
      </c>
      <c r="E286" s="152">
        <f>SUM(E287:E288)</f>
        <v>1578115</v>
      </c>
      <c r="F286" s="152">
        <f>SUM(F287:F288)</f>
        <v>1538150.62</v>
      </c>
      <c r="G286" s="99">
        <f t="shared" si="22"/>
        <v>106.64675576733798</v>
      </c>
      <c r="H286" s="99">
        <f t="shared" si="23"/>
        <v>97.46758759659467</v>
      </c>
      <c r="I286" s="10"/>
      <c r="J286" s="15"/>
      <c r="K286" s="15"/>
      <c r="L286" s="15"/>
      <c r="M286" s="15"/>
      <c r="N286" s="190"/>
      <c r="O286" s="190"/>
      <c r="P286" s="189"/>
      <c r="Q286" s="190"/>
      <c r="R286" s="190"/>
    </row>
    <row r="287" spans="1:18" s="11" customFormat="1" ht="15">
      <c r="A287" s="107">
        <v>3132</v>
      </c>
      <c r="B287" s="108" t="s">
        <v>84</v>
      </c>
      <c r="C287" s="157">
        <v>1442285.43</v>
      </c>
      <c r="D287" s="157">
        <v>1461145</v>
      </c>
      <c r="E287" s="157">
        <v>1578115</v>
      </c>
      <c r="F287" s="8">
        <v>1537164.8900000001</v>
      </c>
      <c r="G287" s="8">
        <f t="shared" si="22"/>
        <v>106.57841076575254</v>
      </c>
      <c r="H287" s="8">
        <f t="shared" si="23"/>
        <v>97.40512510178283</v>
      </c>
      <c r="I287" s="10"/>
      <c r="J287" s="15"/>
      <c r="K287" s="15"/>
      <c r="L287" s="15"/>
      <c r="M287" s="15"/>
      <c r="N287" s="190"/>
      <c r="O287" s="190"/>
      <c r="P287" s="189"/>
      <c r="Q287" s="190"/>
      <c r="R287" s="190"/>
    </row>
    <row r="288" spans="1:18" s="11" customFormat="1" ht="15">
      <c r="A288" s="107">
        <v>3133</v>
      </c>
      <c r="B288" s="108" t="s">
        <v>175</v>
      </c>
      <c r="C288" s="157"/>
      <c r="D288" s="157"/>
      <c r="E288" s="157"/>
      <c r="F288" s="8">
        <v>985.73</v>
      </c>
      <c r="G288" s="8" t="e">
        <f t="shared" si="22"/>
        <v>#DIV/0!</v>
      </c>
      <c r="H288" s="8" t="e">
        <f t="shared" si="23"/>
        <v>#DIV/0!</v>
      </c>
      <c r="I288" s="10"/>
      <c r="J288" s="15"/>
      <c r="K288" s="15"/>
      <c r="L288" s="15"/>
      <c r="M288" s="15"/>
      <c r="N288" s="190"/>
      <c r="O288" s="190"/>
      <c r="P288" s="189"/>
      <c r="Q288" s="190"/>
      <c r="R288" s="190"/>
    </row>
    <row r="289" spans="1:18" s="11" customFormat="1" ht="15">
      <c r="A289" s="126">
        <v>32</v>
      </c>
      <c r="B289" s="127" t="s">
        <v>11</v>
      </c>
      <c r="C289" s="151">
        <f>SUM(C290,C294,C298,C304,C306)</f>
        <v>285771.02</v>
      </c>
      <c r="D289" s="151">
        <f>SUM(D290,D294,D298,D304,D306)</f>
        <v>254700</v>
      </c>
      <c r="E289" s="151">
        <f>SUM(E290,E294,E298,E304,E306)</f>
        <v>314901</v>
      </c>
      <c r="F289" s="151">
        <f>SUM(F290,F294,F298,F304,F306)</f>
        <v>282461.78</v>
      </c>
      <c r="G289" s="75">
        <f t="shared" si="22"/>
        <v>98.84199594486523</v>
      </c>
      <c r="H289" s="75">
        <f t="shared" si="23"/>
        <v>89.69859733694082</v>
      </c>
      <c r="I289" s="10"/>
      <c r="J289" s="15"/>
      <c r="K289" s="15"/>
      <c r="L289" s="15"/>
      <c r="M289" s="15"/>
      <c r="N289" s="190"/>
      <c r="O289" s="190"/>
      <c r="P289" s="189"/>
      <c r="Q289" s="190"/>
      <c r="R289" s="190"/>
    </row>
    <row r="290" spans="1:18" s="11" customFormat="1" ht="15">
      <c r="A290" s="97">
        <v>321</v>
      </c>
      <c r="B290" s="98" t="s">
        <v>12</v>
      </c>
      <c r="C290" s="152">
        <f>SUM(C291:C293)</f>
        <v>187979.97</v>
      </c>
      <c r="D290" s="152">
        <f>SUM(D291:D293)</f>
        <v>180700</v>
      </c>
      <c r="E290" s="152">
        <f>SUM(E291:E293)</f>
        <v>211142</v>
      </c>
      <c r="F290" s="152">
        <f>SUM(F291:F293)</f>
        <v>186596.97</v>
      </c>
      <c r="G290" s="99">
        <f t="shared" si="22"/>
        <v>99.26428331699383</v>
      </c>
      <c r="H290" s="99">
        <f t="shared" si="23"/>
        <v>88.37510774739276</v>
      </c>
      <c r="I290" s="10"/>
      <c r="J290" s="15"/>
      <c r="K290" s="15"/>
      <c r="L290" s="15"/>
      <c r="M290" s="15"/>
      <c r="N290" s="190"/>
      <c r="O290" s="190"/>
      <c r="P290" s="189"/>
      <c r="Q290" s="190"/>
      <c r="R290" s="190"/>
    </row>
    <row r="291" spans="1:18" s="11" customFormat="1" ht="15">
      <c r="A291" s="100">
        <v>3211</v>
      </c>
      <c r="B291" s="101" t="s">
        <v>87</v>
      </c>
      <c r="C291" s="102"/>
      <c r="D291" s="103"/>
      <c r="E291" s="103">
        <v>5576</v>
      </c>
      <c r="F291" s="103">
        <v>7733.2</v>
      </c>
      <c r="G291" s="8" t="e">
        <f>F291/C291*100</f>
        <v>#DIV/0!</v>
      </c>
      <c r="H291" s="8">
        <f>F291/E291*100</f>
        <v>138.68723098995696</v>
      </c>
      <c r="I291" s="10"/>
      <c r="J291" s="15"/>
      <c r="K291" s="15"/>
      <c r="L291" s="15"/>
      <c r="M291" s="15"/>
      <c r="N291" s="190"/>
      <c r="O291" s="190"/>
      <c r="P291" s="189"/>
      <c r="Q291" s="190"/>
      <c r="R291" s="190"/>
    </row>
    <row r="292" spans="1:18" s="11" customFormat="1" ht="15">
      <c r="A292" s="100">
        <v>3212</v>
      </c>
      <c r="B292" s="101" t="s">
        <v>176</v>
      </c>
      <c r="C292" s="102">
        <v>187979.97</v>
      </c>
      <c r="D292" s="103">
        <v>180700</v>
      </c>
      <c r="E292" s="103">
        <v>205566</v>
      </c>
      <c r="F292" s="103">
        <v>178863.77</v>
      </c>
      <c r="G292" s="8">
        <f t="shared" si="22"/>
        <v>95.15044076238549</v>
      </c>
      <c r="H292" s="8">
        <f t="shared" si="23"/>
        <v>87.0103859587675</v>
      </c>
      <c r="I292" s="10"/>
      <c r="J292" s="15"/>
      <c r="K292" s="15"/>
      <c r="L292" s="15"/>
      <c r="M292" s="15"/>
      <c r="N292" s="190"/>
      <c r="O292" s="190"/>
      <c r="P292" s="189"/>
      <c r="Q292" s="190"/>
      <c r="R292" s="190"/>
    </row>
    <row r="293" spans="1:18" s="11" customFormat="1" ht="15">
      <c r="A293" s="100">
        <v>3213</v>
      </c>
      <c r="B293" s="101" t="s">
        <v>134</v>
      </c>
      <c r="C293" s="102"/>
      <c r="D293" s="103"/>
      <c r="E293" s="103"/>
      <c r="F293" s="103"/>
      <c r="G293" s="8" t="e">
        <f t="shared" si="22"/>
        <v>#DIV/0!</v>
      </c>
      <c r="H293" s="8" t="e">
        <f t="shared" si="23"/>
        <v>#DIV/0!</v>
      </c>
      <c r="I293" s="10"/>
      <c r="J293" s="15"/>
      <c r="K293" s="15"/>
      <c r="L293" s="15"/>
      <c r="M293" s="15"/>
      <c r="N293" s="190"/>
      <c r="O293" s="190"/>
      <c r="P293" s="189"/>
      <c r="Q293" s="190"/>
      <c r="R293" s="190"/>
    </row>
    <row r="294" spans="1:18" s="11" customFormat="1" ht="15">
      <c r="A294" s="110">
        <v>322</v>
      </c>
      <c r="B294" s="111" t="s">
        <v>14</v>
      </c>
      <c r="C294" s="113">
        <f>SUM(C295:C297)</f>
        <v>7626</v>
      </c>
      <c r="D294" s="113">
        <f>SUM(D295:D297)</f>
        <v>7000</v>
      </c>
      <c r="E294" s="113">
        <f>SUM(E295:E297)</f>
        <v>7800</v>
      </c>
      <c r="F294" s="113">
        <f>SUM(F295:F297)</f>
        <v>7785.06</v>
      </c>
      <c r="G294" s="99">
        <f t="shared" si="22"/>
        <v>102.08575924468923</v>
      </c>
      <c r="H294" s="99">
        <f t="shared" si="23"/>
        <v>99.80846153846154</v>
      </c>
      <c r="I294" s="10"/>
      <c r="J294" s="15"/>
      <c r="K294" s="15"/>
      <c r="L294" s="15"/>
      <c r="M294" s="15"/>
      <c r="N294" s="190"/>
      <c r="O294" s="190"/>
      <c r="P294" s="189"/>
      <c r="Q294" s="190"/>
      <c r="R294" s="190"/>
    </row>
    <row r="295" spans="1:18" s="11" customFormat="1" ht="15">
      <c r="A295" s="100">
        <v>3221</v>
      </c>
      <c r="B295" s="101" t="s">
        <v>15</v>
      </c>
      <c r="C295" s="102">
        <v>6492</v>
      </c>
      <c r="D295" s="103">
        <v>5000</v>
      </c>
      <c r="E295" s="103">
        <v>5301</v>
      </c>
      <c r="F295" s="103">
        <v>5286.06</v>
      </c>
      <c r="G295" s="8">
        <f t="shared" si="22"/>
        <v>81.42421441774492</v>
      </c>
      <c r="H295" s="8">
        <f t="shared" si="23"/>
        <v>99.7181663837012</v>
      </c>
      <c r="I295" s="10"/>
      <c r="J295" s="15"/>
      <c r="K295" s="15"/>
      <c r="L295" s="15"/>
      <c r="M295" s="15"/>
      <c r="N295" s="190"/>
      <c r="O295" s="190"/>
      <c r="P295" s="189"/>
      <c r="Q295" s="190"/>
      <c r="R295" s="190"/>
    </row>
    <row r="296" spans="1:18" s="11" customFormat="1" ht="15">
      <c r="A296" s="100">
        <v>3222</v>
      </c>
      <c r="B296" s="101" t="s">
        <v>136</v>
      </c>
      <c r="C296" s="102">
        <v>1134</v>
      </c>
      <c r="D296" s="103">
        <v>2000</v>
      </c>
      <c r="E296" s="103">
        <v>2100</v>
      </c>
      <c r="F296" s="103">
        <v>2100</v>
      </c>
      <c r="G296" s="8">
        <f>F296/C296*100</f>
        <v>185.1851851851852</v>
      </c>
      <c r="H296" s="8">
        <f>F296/E296*100</f>
        <v>100</v>
      </c>
      <c r="I296" s="10"/>
      <c r="J296" s="15"/>
      <c r="K296" s="15"/>
      <c r="L296" s="15"/>
      <c r="M296" s="15"/>
      <c r="N296" s="190"/>
      <c r="O296" s="190"/>
      <c r="P296" s="189"/>
      <c r="Q296" s="190"/>
      <c r="R296" s="190"/>
    </row>
    <row r="297" spans="1:18" s="11" customFormat="1" ht="15">
      <c r="A297" s="100">
        <v>3225</v>
      </c>
      <c r="B297" s="101" t="s">
        <v>137</v>
      </c>
      <c r="C297" s="102"/>
      <c r="D297" s="103"/>
      <c r="E297" s="155">
        <v>399</v>
      </c>
      <c r="F297" s="155">
        <v>399</v>
      </c>
      <c r="G297" s="8" t="e">
        <f>F297/C297*100</f>
        <v>#DIV/0!</v>
      </c>
      <c r="H297" s="8">
        <f>F297/E297*100</f>
        <v>100</v>
      </c>
      <c r="I297" s="10"/>
      <c r="J297" s="15"/>
      <c r="K297" s="15"/>
      <c r="L297" s="15"/>
      <c r="M297" s="15"/>
      <c r="N297" s="190"/>
      <c r="O297" s="190"/>
      <c r="P297" s="189"/>
      <c r="Q297" s="190"/>
      <c r="R297" s="190"/>
    </row>
    <row r="298" spans="1:18" s="11" customFormat="1" ht="15">
      <c r="A298" s="110">
        <v>323</v>
      </c>
      <c r="B298" s="111" t="s">
        <v>16</v>
      </c>
      <c r="C298" s="113">
        <f>SUM(C299:C303)</f>
        <v>57965.96</v>
      </c>
      <c r="D298" s="113">
        <f>SUM(D299:D303)</f>
        <v>35000</v>
      </c>
      <c r="E298" s="113">
        <f>SUM(E299:E303)</f>
        <v>30800</v>
      </c>
      <c r="F298" s="113">
        <f>SUM(F299:F303)</f>
        <v>24996.95</v>
      </c>
      <c r="G298" s="99">
        <f t="shared" si="22"/>
        <v>43.1234986878506</v>
      </c>
      <c r="H298" s="99">
        <f t="shared" si="23"/>
        <v>81.15892857142858</v>
      </c>
      <c r="I298" s="10"/>
      <c r="J298" s="15"/>
      <c r="K298" s="15"/>
      <c r="L298" s="15"/>
      <c r="M298" s="15"/>
      <c r="N298" s="190"/>
      <c r="O298" s="190"/>
      <c r="P298" s="189"/>
      <c r="Q298" s="190"/>
      <c r="R298" s="190"/>
    </row>
    <row r="299" spans="1:18" s="11" customFormat="1" ht="15">
      <c r="A299" s="100">
        <v>3231</v>
      </c>
      <c r="B299" s="101" t="s">
        <v>179</v>
      </c>
      <c r="C299" s="102"/>
      <c r="D299" s="103"/>
      <c r="E299" s="103">
        <v>1000</v>
      </c>
      <c r="F299" s="103"/>
      <c r="G299" s="8" t="e">
        <f t="shared" si="22"/>
        <v>#DIV/0!</v>
      </c>
      <c r="H299" s="8">
        <f t="shared" si="23"/>
        <v>0</v>
      </c>
      <c r="I299" s="10"/>
      <c r="J299" s="15"/>
      <c r="K299" s="15"/>
      <c r="L299" s="15"/>
      <c r="M299" s="15"/>
      <c r="N299" s="190"/>
      <c r="O299" s="190"/>
      <c r="P299" s="189"/>
      <c r="Q299" s="190"/>
      <c r="R299" s="190"/>
    </row>
    <row r="300" spans="1:18" s="11" customFormat="1" ht="15">
      <c r="A300" s="100">
        <v>3235</v>
      </c>
      <c r="B300" s="101" t="s">
        <v>164</v>
      </c>
      <c r="C300" s="102"/>
      <c r="D300" s="103"/>
      <c r="E300" s="103"/>
      <c r="F300" s="103"/>
      <c r="G300" s="8" t="e">
        <f aca="true" t="shared" si="24" ref="G300:G305">F300/C300*100</f>
        <v>#DIV/0!</v>
      </c>
      <c r="H300" s="8" t="e">
        <f aca="true" t="shared" si="25" ref="H300:H305">F300/E300*100</f>
        <v>#DIV/0!</v>
      </c>
      <c r="I300" s="10"/>
      <c r="J300" s="15"/>
      <c r="K300" s="15"/>
      <c r="L300" s="15"/>
      <c r="M300" s="15"/>
      <c r="N300" s="190"/>
      <c r="O300" s="190"/>
      <c r="P300" s="189"/>
      <c r="Q300" s="190"/>
      <c r="R300" s="190"/>
    </row>
    <row r="301" spans="1:18" s="11" customFormat="1" ht="15">
      <c r="A301" s="100">
        <v>3236</v>
      </c>
      <c r="B301" s="101" t="s">
        <v>140</v>
      </c>
      <c r="C301" s="102">
        <v>15300</v>
      </c>
      <c r="D301" s="103"/>
      <c r="E301" s="103">
        <v>11800</v>
      </c>
      <c r="F301" s="103">
        <v>11800</v>
      </c>
      <c r="G301" s="8">
        <f t="shared" si="24"/>
        <v>77.12418300653596</v>
      </c>
      <c r="H301" s="8">
        <f t="shared" si="25"/>
        <v>100</v>
      </c>
      <c r="I301" s="10"/>
      <c r="J301" s="15"/>
      <c r="K301" s="15"/>
      <c r="L301" s="15"/>
      <c r="M301" s="15"/>
      <c r="N301" s="190"/>
      <c r="O301" s="190"/>
      <c r="P301" s="189"/>
      <c r="Q301" s="190"/>
      <c r="R301" s="190"/>
    </row>
    <row r="302" spans="1:18" s="11" customFormat="1" ht="15">
      <c r="A302" s="100">
        <v>3237</v>
      </c>
      <c r="B302" s="101" t="s">
        <v>141</v>
      </c>
      <c r="C302" s="102">
        <v>42665.96</v>
      </c>
      <c r="D302" s="103">
        <v>35000</v>
      </c>
      <c r="E302" s="103">
        <v>18000</v>
      </c>
      <c r="F302" s="103">
        <v>13196.95</v>
      </c>
      <c r="G302" s="8">
        <f t="shared" si="24"/>
        <v>30.9308638549326</v>
      </c>
      <c r="H302" s="8">
        <f t="shared" si="25"/>
        <v>73.3163888888889</v>
      </c>
      <c r="I302" s="10"/>
      <c r="J302" s="15"/>
      <c r="K302" s="15"/>
      <c r="L302" s="15"/>
      <c r="M302" s="15"/>
      <c r="N302" s="190"/>
      <c r="O302" s="190"/>
      <c r="P302" s="189"/>
      <c r="Q302" s="190"/>
      <c r="R302" s="190"/>
    </row>
    <row r="303" spans="1:18" s="11" customFormat="1" ht="15">
      <c r="A303" s="100">
        <v>3239</v>
      </c>
      <c r="B303" s="101" t="s">
        <v>17</v>
      </c>
      <c r="C303" s="102"/>
      <c r="D303" s="103"/>
      <c r="E303" s="103"/>
      <c r="F303" s="103"/>
      <c r="G303" s="8" t="e">
        <f t="shared" si="24"/>
        <v>#DIV/0!</v>
      </c>
      <c r="H303" s="8" t="e">
        <f t="shared" si="25"/>
        <v>#DIV/0!</v>
      </c>
      <c r="I303" s="10"/>
      <c r="J303" s="15"/>
      <c r="K303" s="15"/>
      <c r="L303" s="15"/>
      <c r="M303" s="15"/>
      <c r="N303" s="190"/>
      <c r="O303" s="190"/>
      <c r="P303" s="189"/>
      <c r="Q303" s="190"/>
      <c r="R303" s="190"/>
    </row>
    <row r="304" spans="1:18" s="11" customFormat="1" ht="30">
      <c r="A304" s="97">
        <v>324</v>
      </c>
      <c r="B304" s="98" t="s">
        <v>199</v>
      </c>
      <c r="C304" s="152">
        <f>SUM(C305)</f>
        <v>0</v>
      </c>
      <c r="D304" s="152">
        <f>SUM(D305)</f>
        <v>0</v>
      </c>
      <c r="E304" s="152">
        <f>SUM(E305)</f>
        <v>0</v>
      </c>
      <c r="F304" s="152">
        <f>SUM(F305)</f>
        <v>0</v>
      </c>
      <c r="G304" s="99" t="e">
        <f t="shared" si="24"/>
        <v>#DIV/0!</v>
      </c>
      <c r="H304" s="99" t="e">
        <f t="shared" si="25"/>
        <v>#DIV/0!</v>
      </c>
      <c r="I304" s="10"/>
      <c r="J304" s="15"/>
      <c r="K304" s="15"/>
      <c r="L304" s="15"/>
      <c r="M304" s="15"/>
      <c r="N304" s="190"/>
      <c r="O304" s="190"/>
      <c r="P304" s="189"/>
      <c r="Q304" s="190"/>
      <c r="R304" s="190"/>
    </row>
    <row r="305" spans="1:18" s="11" customFormat="1" ht="30">
      <c r="A305" s="100">
        <v>3241</v>
      </c>
      <c r="B305" s="101" t="s">
        <v>199</v>
      </c>
      <c r="C305" s="102"/>
      <c r="D305" s="103"/>
      <c r="E305" s="103"/>
      <c r="F305" s="103"/>
      <c r="G305" s="8" t="e">
        <f t="shared" si="24"/>
        <v>#DIV/0!</v>
      </c>
      <c r="H305" s="8" t="e">
        <f t="shared" si="25"/>
        <v>#DIV/0!</v>
      </c>
      <c r="I305" s="10"/>
      <c r="J305" s="15"/>
      <c r="K305" s="15"/>
      <c r="L305" s="15"/>
      <c r="M305" s="15"/>
      <c r="N305" s="190"/>
      <c r="O305" s="190"/>
      <c r="P305" s="189"/>
      <c r="Q305" s="190"/>
      <c r="R305" s="190"/>
    </row>
    <row r="306" spans="1:18" s="11" customFormat="1" ht="15">
      <c r="A306" s="97">
        <v>329</v>
      </c>
      <c r="B306" s="98" t="s">
        <v>18</v>
      </c>
      <c r="C306" s="152">
        <f>SUM(C307:C310)</f>
        <v>32199.09</v>
      </c>
      <c r="D306" s="152">
        <f>SUM(D307:D310)</f>
        <v>32000</v>
      </c>
      <c r="E306" s="152">
        <f>SUM(E307:E310)</f>
        <v>65159</v>
      </c>
      <c r="F306" s="152">
        <f>SUM(F307:F310)</f>
        <v>63082.8</v>
      </c>
      <c r="G306" s="99">
        <f t="shared" si="22"/>
        <v>195.91485349430684</v>
      </c>
      <c r="H306" s="99">
        <f t="shared" si="23"/>
        <v>96.8136404794426</v>
      </c>
      <c r="I306" s="10"/>
      <c r="J306" s="15"/>
      <c r="K306" s="15"/>
      <c r="L306" s="15"/>
      <c r="M306" s="15"/>
      <c r="N306" s="190"/>
      <c r="O306" s="190"/>
      <c r="P306" s="189"/>
      <c r="Q306" s="190"/>
      <c r="R306" s="190"/>
    </row>
    <row r="307" spans="1:18" s="11" customFormat="1" ht="15">
      <c r="A307" s="100">
        <v>3293</v>
      </c>
      <c r="B307" s="101" t="s">
        <v>107</v>
      </c>
      <c r="C307" s="102">
        <v>507.56</v>
      </c>
      <c r="D307" s="103"/>
      <c r="E307" s="103">
        <v>409</v>
      </c>
      <c r="F307" s="103">
        <v>408.8</v>
      </c>
      <c r="G307" s="8">
        <f>F307/C307*100</f>
        <v>80.54220190716369</v>
      </c>
      <c r="H307" s="8">
        <f>F307/E307*100</f>
        <v>99.95110024449878</v>
      </c>
      <c r="I307" s="10"/>
      <c r="J307" s="15"/>
      <c r="K307" s="15"/>
      <c r="L307" s="15"/>
      <c r="M307" s="15"/>
      <c r="N307" s="190"/>
      <c r="O307" s="190"/>
      <c r="P307" s="189"/>
      <c r="Q307" s="190"/>
      <c r="R307" s="190"/>
    </row>
    <row r="308" spans="1:18" s="11" customFormat="1" ht="15">
      <c r="A308" s="100">
        <v>3295</v>
      </c>
      <c r="B308" s="101" t="s">
        <v>108</v>
      </c>
      <c r="C308" s="102">
        <v>30487.5</v>
      </c>
      <c r="D308" s="103">
        <v>31000</v>
      </c>
      <c r="E308" s="103">
        <v>35750</v>
      </c>
      <c r="F308" s="103">
        <v>37737.5</v>
      </c>
      <c r="G308" s="8">
        <f>F308/C308*100</f>
        <v>123.78023780237804</v>
      </c>
      <c r="H308" s="8">
        <f>F308/E308*100</f>
        <v>105.55944055944056</v>
      </c>
      <c r="I308" s="10"/>
      <c r="J308" s="15"/>
      <c r="K308" s="15"/>
      <c r="L308" s="15"/>
      <c r="M308" s="15"/>
      <c r="N308" s="190"/>
      <c r="O308" s="190"/>
      <c r="P308" s="189"/>
      <c r="Q308" s="190"/>
      <c r="R308" s="190"/>
    </row>
    <row r="309" spans="1:18" s="11" customFormat="1" ht="15">
      <c r="A309" s="100">
        <v>3296</v>
      </c>
      <c r="B309" s="101" t="s">
        <v>216</v>
      </c>
      <c r="C309" s="102"/>
      <c r="D309" s="103"/>
      <c r="E309" s="103">
        <v>28000</v>
      </c>
      <c r="F309" s="103">
        <v>23937.5</v>
      </c>
      <c r="G309" s="8" t="e">
        <f>F309/C309*100</f>
        <v>#DIV/0!</v>
      </c>
      <c r="H309" s="8">
        <f>F309/E309*100</f>
        <v>85.49107142857143</v>
      </c>
      <c r="I309" s="10"/>
      <c r="J309" s="15"/>
      <c r="K309" s="15"/>
      <c r="L309" s="15"/>
      <c r="M309" s="15"/>
      <c r="N309" s="190"/>
      <c r="O309" s="190"/>
      <c r="P309" s="189"/>
      <c r="Q309" s="190"/>
      <c r="R309" s="190"/>
    </row>
    <row r="310" spans="1:18" s="11" customFormat="1" ht="15">
      <c r="A310" s="100">
        <v>3299</v>
      </c>
      <c r="B310" s="101" t="s">
        <v>18</v>
      </c>
      <c r="C310" s="102">
        <v>1204.03</v>
      </c>
      <c r="D310" s="103">
        <v>1000</v>
      </c>
      <c r="E310" s="103">
        <v>1000</v>
      </c>
      <c r="F310" s="103">
        <v>999</v>
      </c>
      <c r="G310" s="8">
        <f t="shared" si="22"/>
        <v>82.97135453435546</v>
      </c>
      <c r="H310" s="8">
        <f t="shared" si="23"/>
        <v>99.9</v>
      </c>
      <c r="I310" s="10"/>
      <c r="J310" s="15"/>
      <c r="K310" s="15"/>
      <c r="L310" s="15"/>
      <c r="M310" s="15"/>
      <c r="N310" s="190"/>
      <c r="O310" s="190"/>
      <c r="P310" s="189"/>
      <c r="Q310" s="190"/>
      <c r="R310" s="190"/>
    </row>
    <row r="311" spans="1:18" s="11" customFormat="1" ht="15">
      <c r="A311" s="132">
        <v>34</v>
      </c>
      <c r="B311" s="133" t="s">
        <v>19</v>
      </c>
      <c r="C311" s="154">
        <f>SUM(C312)</f>
        <v>0</v>
      </c>
      <c r="D311" s="154">
        <f aca="true" t="shared" si="26" ref="D311:F312">SUM(D312)</f>
        <v>0</v>
      </c>
      <c r="E311" s="154">
        <f t="shared" si="26"/>
        <v>27000</v>
      </c>
      <c r="F311" s="154">
        <f t="shared" si="26"/>
        <v>23383.73</v>
      </c>
      <c r="G311" s="75" t="e">
        <f>F311/C311*100</f>
        <v>#DIV/0!</v>
      </c>
      <c r="H311" s="75">
        <f>F311/E311*100</f>
        <v>86.6064074074074</v>
      </c>
      <c r="I311" s="10"/>
      <c r="J311" s="15"/>
      <c r="K311" s="15"/>
      <c r="L311" s="15"/>
      <c r="M311" s="15"/>
      <c r="N311" s="190"/>
      <c r="O311" s="190"/>
      <c r="P311" s="189"/>
      <c r="Q311" s="190"/>
      <c r="R311" s="190"/>
    </row>
    <row r="312" spans="1:18" s="11" customFormat="1" ht="15">
      <c r="A312" s="110">
        <v>343</v>
      </c>
      <c r="B312" s="111" t="s">
        <v>20</v>
      </c>
      <c r="C312" s="113">
        <f>SUM(C313)</f>
        <v>0</v>
      </c>
      <c r="D312" s="113">
        <f t="shared" si="26"/>
        <v>0</v>
      </c>
      <c r="E312" s="113">
        <f t="shared" si="26"/>
        <v>27000</v>
      </c>
      <c r="F312" s="113">
        <f t="shared" si="26"/>
        <v>23383.73</v>
      </c>
      <c r="G312" s="99" t="e">
        <f>F312/C312*100</f>
        <v>#DIV/0!</v>
      </c>
      <c r="H312" s="99">
        <f>F312/E312*100</f>
        <v>86.6064074074074</v>
      </c>
      <c r="I312" s="10"/>
      <c r="J312" s="15"/>
      <c r="K312" s="15"/>
      <c r="L312" s="15"/>
      <c r="M312" s="15"/>
      <c r="N312" s="190"/>
      <c r="O312" s="190"/>
      <c r="P312" s="189"/>
      <c r="Q312" s="190"/>
      <c r="R312" s="190"/>
    </row>
    <row r="313" spans="1:18" s="11" customFormat="1" ht="15">
      <c r="A313" s="100">
        <v>3433</v>
      </c>
      <c r="B313" s="101" t="s">
        <v>149</v>
      </c>
      <c r="C313" s="102"/>
      <c r="D313" s="103"/>
      <c r="E313" s="103">
        <v>27000</v>
      </c>
      <c r="F313" s="103">
        <v>23383.73</v>
      </c>
      <c r="G313" s="8" t="e">
        <f>F313/C313*100</f>
        <v>#DIV/0!</v>
      </c>
      <c r="H313" s="8">
        <f>F313/E313*100</f>
        <v>86.6064074074074</v>
      </c>
      <c r="I313" s="10"/>
      <c r="J313" s="15"/>
      <c r="K313" s="15"/>
      <c r="L313" s="15"/>
      <c r="M313" s="15"/>
      <c r="N313" s="190"/>
      <c r="O313" s="190"/>
      <c r="P313" s="189"/>
      <c r="Q313" s="190"/>
      <c r="R313" s="190"/>
    </row>
    <row r="314" spans="1:18" s="11" customFormat="1" ht="15" customHeight="1">
      <c r="A314" s="132">
        <v>37</v>
      </c>
      <c r="B314" s="133" t="s">
        <v>177</v>
      </c>
      <c r="C314" s="154">
        <f>SUM(C315)</f>
        <v>177330.29</v>
      </c>
      <c r="D314" s="154">
        <f aca="true" t="shared" si="27" ref="D314:F315">SUM(D315)</f>
        <v>170000</v>
      </c>
      <c r="E314" s="154">
        <f t="shared" si="27"/>
        <v>227000</v>
      </c>
      <c r="F314" s="154">
        <f t="shared" si="27"/>
        <v>230041</v>
      </c>
      <c r="G314" s="75">
        <f t="shared" si="22"/>
        <v>129.72459470967988</v>
      </c>
      <c r="H314" s="75">
        <f t="shared" si="23"/>
        <v>101.3396475770925</v>
      </c>
      <c r="I314" s="10"/>
      <c r="J314" s="15"/>
      <c r="K314" s="15"/>
      <c r="L314" s="15"/>
      <c r="M314" s="15"/>
      <c r="N314" s="190"/>
      <c r="O314" s="190"/>
      <c r="P314" s="189"/>
      <c r="Q314" s="190"/>
      <c r="R314" s="190"/>
    </row>
    <row r="315" spans="1:18" s="11" customFormat="1" ht="15" customHeight="1">
      <c r="A315" s="110">
        <v>372</v>
      </c>
      <c r="B315" s="111" t="s">
        <v>178</v>
      </c>
      <c r="C315" s="113">
        <f>SUM(C316)</f>
        <v>177330.29</v>
      </c>
      <c r="D315" s="113">
        <f t="shared" si="27"/>
        <v>170000</v>
      </c>
      <c r="E315" s="113">
        <f t="shared" si="27"/>
        <v>227000</v>
      </c>
      <c r="F315" s="113">
        <f t="shared" si="27"/>
        <v>230041</v>
      </c>
      <c r="G315" s="99">
        <f t="shared" si="22"/>
        <v>129.72459470967988</v>
      </c>
      <c r="H315" s="99">
        <f t="shared" si="23"/>
        <v>101.3396475770925</v>
      </c>
      <c r="I315" s="10"/>
      <c r="J315" s="15"/>
      <c r="K315" s="15"/>
      <c r="L315" s="15"/>
      <c r="M315" s="15"/>
      <c r="N315" s="190"/>
      <c r="O315" s="190"/>
      <c r="P315" s="189"/>
      <c r="Q315" s="190"/>
      <c r="R315" s="190"/>
    </row>
    <row r="316" spans="1:18" s="11" customFormat="1" ht="15">
      <c r="A316" s="100">
        <v>3722</v>
      </c>
      <c r="B316" s="101" t="s">
        <v>152</v>
      </c>
      <c r="C316" s="102">
        <v>177330.29</v>
      </c>
      <c r="D316" s="103">
        <v>170000</v>
      </c>
      <c r="E316" s="103">
        <v>227000</v>
      </c>
      <c r="F316" s="103">
        <v>230041</v>
      </c>
      <c r="G316" s="8">
        <f t="shared" si="22"/>
        <v>129.72459470967988</v>
      </c>
      <c r="H316" s="8">
        <f t="shared" si="23"/>
        <v>101.3396475770925</v>
      </c>
      <c r="I316" s="10"/>
      <c r="J316" s="15"/>
      <c r="K316" s="15"/>
      <c r="L316" s="15"/>
      <c r="M316" s="15"/>
      <c r="N316" s="190"/>
      <c r="O316" s="190"/>
      <c r="P316" s="189"/>
      <c r="Q316" s="190"/>
      <c r="R316" s="190"/>
    </row>
    <row r="317" spans="1:18" s="11" customFormat="1" ht="15">
      <c r="A317" s="259" t="s">
        <v>6</v>
      </c>
      <c r="B317" s="260"/>
      <c r="C317" s="90">
        <f>SUM(C279,C289,C311,C314)</f>
        <v>11313708.409999998</v>
      </c>
      <c r="D317" s="90">
        <f>SUM(D279,D289,D311,D314)</f>
        <v>11305000</v>
      </c>
      <c r="E317" s="90">
        <f>SUM(E279,E289,E311,E314)</f>
        <v>12345335</v>
      </c>
      <c r="F317" s="90">
        <f>SUM(F279,F289,F311,F314)</f>
        <v>12202144.63</v>
      </c>
      <c r="G317" s="83">
        <f t="shared" si="22"/>
        <v>107.85274100943532</v>
      </c>
      <c r="H317" s="84">
        <f t="shared" si="23"/>
        <v>98.84012568310216</v>
      </c>
      <c r="I317" s="10"/>
      <c r="J317" s="15"/>
      <c r="K317" s="15"/>
      <c r="L317" s="15"/>
      <c r="M317" s="15"/>
      <c r="N317" s="190"/>
      <c r="O317" s="190"/>
      <c r="P317" s="189"/>
      <c r="Q317" s="190"/>
      <c r="R317" s="190"/>
    </row>
    <row r="318" spans="1:18" s="11" customFormat="1" ht="15">
      <c r="A318" s="9"/>
      <c r="B318" s="9"/>
      <c r="C318" s="9"/>
      <c r="D318" s="10"/>
      <c r="E318" s="10"/>
      <c r="F318" s="10"/>
      <c r="G318" s="10"/>
      <c r="H318" s="10"/>
      <c r="I318" s="10"/>
      <c r="J318" s="15"/>
      <c r="K318" s="15"/>
      <c r="L318" s="15"/>
      <c r="M318" s="15"/>
      <c r="N318" s="190"/>
      <c r="O318" s="190"/>
      <c r="P318" s="189"/>
      <c r="Q318" s="190"/>
      <c r="R318" s="190"/>
    </row>
    <row r="319" spans="1:18" s="11" customFormat="1" ht="15">
      <c r="A319" s="85" t="s">
        <v>116</v>
      </c>
      <c r="B319" s="86"/>
      <c r="C319" s="10"/>
      <c r="D319" s="10"/>
      <c r="E319" s="10"/>
      <c r="F319" s="10"/>
      <c r="G319" s="10"/>
      <c r="H319" s="10"/>
      <c r="I319" s="10"/>
      <c r="J319" s="15"/>
      <c r="K319" s="15"/>
      <c r="L319" s="190"/>
      <c r="M319" s="190"/>
      <c r="N319" s="189"/>
      <c r="O319" s="190"/>
      <c r="P319" s="190"/>
      <c r="Q319" s="190"/>
      <c r="R319" s="190"/>
    </row>
    <row r="320" spans="1:15" ht="19.5" customHeight="1">
      <c r="A320" s="239" t="s">
        <v>77</v>
      </c>
      <c r="B320" s="241" t="s">
        <v>3</v>
      </c>
      <c r="C320" s="241" t="s">
        <v>213</v>
      </c>
      <c r="D320" s="243" t="s">
        <v>217</v>
      </c>
      <c r="E320" s="243" t="s">
        <v>218</v>
      </c>
      <c r="F320" s="243" t="s">
        <v>219</v>
      </c>
      <c r="G320" s="243" t="s">
        <v>74</v>
      </c>
      <c r="H320" s="243" t="s">
        <v>74</v>
      </c>
      <c r="I320" s="29"/>
      <c r="J320" s="29"/>
      <c r="K320" s="29"/>
      <c r="L320" s="29"/>
      <c r="M320" s="29"/>
      <c r="N320" s="206"/>
      <c r="O320" s="206"/>
    </row>
    <row r="321" spans="1:15" ht="27.75" customHeight="1">
      <c r="A321" s="240"/>
      <c r="B321" s="242"/>
      <c r="C321" s="242"/>
      <c r="D321" s="244"/>
      <c r="E321" s="244"/>
      <c r="F321" s="244"/>
      <c r="G321" s="244"/>
      <c r="H321" s="244"/>
      <c r="I321" s="29"/>
      <c r="J321" s="29"/>
      <c r="K321" s="29"/>
      <c r="L321" s="29"/>
      <c r="M321" s="29"/>
      <c r="N321" s="206"/>
      <c r="O321" s="206"/>
    </row>
    <row r="322" spans="1:15" ht="15">
      <c r="A322" s="246">
        <v>1</v>
      </c>
      <c r="B322" s="246"/>
      <c r="C322" s="226">
        <v>2</v>
      </c>
      <c r="D322" s="46">
        <v>3</v>
      </c>
      <c r="E322" s="46">
        <v>4</v>
      </c>
      <c r="F322" s="46">
        <v>5</v>
      </c>
      <c r="G322" s="46" t="s">
        <v>75</v>
      </c>
      <c r="H322" s="46" t="s">
        <v>76</v>
      </c>
      <c r="I322" s="29"/>
      <c r="J322" s="29"/>
      <c r="K322" s="29"/>
      <c r="L322" s="29"/>
      <c r="M322" s="29"/>
      <c r="N322" s="206"/>
      <c r="O322" s="206"/>
    </row>
    <row r="323" spans="1:18" s="11" customFormat="1" ht="15">
      <c r="A323" s="126">
        <v>32</v>
      </c>
      <c r="B323" s="127" t="s">
        <v>11</v>
      </c>
      <c r="C323" s="75">
        <f>SUM(C324,C328)</f>
        <v>4502.42</v>
      </c>
      <c r="D323" s="75">
        <f>SUM(D324,D328)</f>
        <v>0</v>
      </c>
      <c r="E323" s="75">
        <f>SUM(E324,E328)</f>
        <v>0</v>
      </c>
      <c r="F323" s="75">
        <f>SUM(F324,F328)</f>
        <v>0</v>
      </c>
      <c r="G323" s="75">
        <f aca="true" t="shared" si="28" ref="G323:G331">F323/C323*100</f>
        <v>0</v>
      </c>
      <c r="H323" s="75" t="e">
        <f aca="true" t="shared" si="29" ref="H323:H331">F323/E323*100</f>
        <v>#DIV/0!</v>
      </c>
      <c r="I323" s="10"/>
      <c r="J323" s="15"/>
      <c r="K323" s="15"/>
      <c r="L323" s="190"/>
      <c r="M323" s="190"/>
      <c r="N323" s="189"/>
      <c r="O323" s="190"/>
      <c r="P323" s="190"/>
      <c r="Q323" s="190"/>
      <c r="R323" s="190"/>
    </row>
    <row r="324" spans="1:18" s="11" customFormat="1" ht="15">
      <c r="A324" s="97">
        <v>322</v>
      </c>
      <c r="B324" s="98" t="s">
        <v>14</v>
      </c>
      <c r="C324" s="152">
        <f>SUM(C325:C327)</f>
        <v>4502.42</v>
      </c>
      <c r="D324" s="152">
        <f>SUM(D325:D327)</f>
        <v>0</v>
      </c>
      <c r="E324" s="152">
        <f>SUM(E325:E327)</f>
        <v>0</v>
      </c>
      <c r="F324" s="152">
        <f>SUM(F325:F327)</f>
        <v>0</v>
      </c>
      <c r="G324" s="99">
        <f t="shared" si="28"/>
        <v>0</v>
      </c>
      <c r="H324" s="99" t="e">
        <f t="shared" si="29"/>
        <v>#DIV/0!</v>
      </c>
      <c r="I324" s="10"/>
      <c r="J324" s="15"/>
      <c r="K324" s="15"/>
      <c r="L324" s="190"/>
      <c r="M324" s="190"/>
      <c r="N324" s="189"/>
      <c r="O324" s="190"/>
      <c r="P324" s="190"/>
      <c r="Q324" s="190"/>
      <c r="R324" s="190"/>
    </row>
    <row r="325" spans="1:18" s="31" customFormat="1" ht="15">
      <c r="A325" s="100">
        <v>3221</v>
      </c>
      <c r="B325" s="101" t="s">
        <v>15</v>
      </c>
      <c r="C325" s="102">
        <v>4502.42</v>
      </c>
      <c r="D325" s="155"/>
      <c r="E325" s="155"/>
      <c r="F325" s="155"/>
      <c r="G325" s="8">
        <f t="shared" si="28"/>
        <v>0</v>
      </c>
      <c r="H325" s="8" t="e">
        <f t="shared" si="29"/>
        <v>#DIV/0!</v>
      </c>
      <c r="I325" s="18"/>
      <c r="J325" s="19"/>
      <c r="K325" s="19"/>
      <c r="L325" s="204"/>
      <c r="M325" s="204"/>
      <c r="N325" s="182"/>
      <c r="O325" s="204"/>
      <c r="P325" s="204"/>
      <c r="Q325" s="204"/>
      <c r="R325" s="204"/>
    </row>
    <row r="326" spans="1:18" s="11" customFormat="1" ht="30">
      <c r="A326" s="100">
        <v>3224</v>
      </c>
      <c r="B326" s="101" t="s">
        <v>93</v>
      </c>
      <c r="C326" s="102"/>
      <c r="D326" s="155"/>
      <c r="E326" s="155"/>
      <c r="F326" s="155"/>
      <c r="G326" s="8" t="e">
        <f t="shared" si="28"/>
        <v>#DIV/0!</v>
      </c>
      <c r="H326" s="8" t="e">
        <f t="shared" si="29"/>
        <v>#DIV/0!</v>
      </c>
      <c r="I326" s="10"/>
      <c r="J326" s="15"/>
      <c r="K326" s="15"/>
      <c r="L326" s="190"/>
      <c r="M326" s="190"/>
      <c r="N326" s="189"/>
      <c r="O326" s="190"/>
      <c r="P326" s="190"/>
      <c r="Q326" s="190"/>
      <c r="R326" s="190"/>
    </row>
    <row r="327" spans="1:18" s="11" customFormat="1" ht="15">
      <c r="A327" s="100">
        <v>3225</v>
      </c>
      <c r="B327" s="101" t="s">
        <v>137</v>
      </c>
      <c r="C327" s="102"/>
      <c r="D327" s="155"/>
      <c r="E327" s="155"/>
      <c r="F327" s="155"/>
      <c r="G327" s="8" t="e">
        <f t="shared" si="28"/>
        <v>#DIV/0!</v>
      </c>
      <c r="H327" s="8" t="e">
        <f t="shared" si="29"/>
        <v>#DIV/0!</v>
      </c>
      <c r="I327" s="10"/>
      <c r="J327" s="15"/>
      <c r="K327" s="15"/>
      <c r="L327" s="190"/>
      <c r="M327" s="190"/>
      <c r="N327" s="189"/>
      <c r="O327" s="190"/>
      <c r="P327" s="190"/>
      <c r="Q327" s="190"/>
      <c r="R327" s="190"/>
    </row>
    <row r="328" spans="1:18" s="11" customFormat="1" ht="15">
      <c r="A328" s="110">
        <v>323</v>
      </c>
      <c r="B328" s="111" t="s">
        <v>16</v>
      </c>
      <c r="C328" s="113">
        <f>SUM(C329)</f>
        <v>0</v>
      </c>
      <c r="D328" s="113">
        <f>SUM(D329)</f>
        <v>0</v>
      </c>
      <c r="E328" s="113">
        <f>SUM(E329:E330)</f>
        <v>0</v>
      </c>
      <c r="F328" s="113">
        <f>SUM(F329:F330)</f>
        <v>0</v>
      </c>
      <c r="G328" s="99" t="e">
        <f t="shared" si="28"/>
        <v>#DIV/0!</v>
      </c>
      <c r="H328" s="99" t="e">
        <f t="shared" si="29"/>
        <v>#DIV/0!</v>
      </c>
      <c r="I328" s="10"/>
      <c r="J328" s="15"/>
      <c r="K328" s="15"/>
      <c r="L328" s="190"/>
      <c r="M328" s="190"/>
      <c r="N328" s="189"/>
      <c r="O328" s="190"/>
      <c r="P328" s="190"/>
      <c r="Q328" s="190"/>
      <c r="R328" s="190"/>
    </row>
    <row r="329" spans="1:18" s="11" customFormat="1" ht="15">
      <c r="A329" s="100">
        <v>3235</v>
      </c>
      <c r="B329" s="101" t="s">
        <v>164</v>
      </c>
      <c r="C329" s="102"/>
      <c r="D329" s="155"/>
      <c r="E329" s="155"/>
      <c r="F329" s="155"/>
      <c r="G329" s="106" t="e">
        <f t="shared" si="28"/>
        <v>#DIV/0!</v>
      </c>
      <c r="H329" s="106" t="e">
        <f t="shared" si="29"/>
        <v>#DIV/0!</v>
      </c>
      <c r="I329" s="10"/>
      <c r="J329" s="15"/>
      <c r="K329" s="15"/>
      <c r="L329" s="190"/>
      <c r="M329" s="190"/>
      <c r="N329" s="189"/>
      <c r="O329" s="190"/>
      <c r="P329" s="190"/>
      <c r="Q329" s="190"/>
      <c r="R329" s="190"/>
    </row>
    <row r="330" spans="1:18" s="11" customFormat="1" ht="15">
      <c r="A330" s="169">
        <v>3237</v>
      </c>
      <c r="B330" s="210" t="s">
        <v>141</v>
      </c>
      <c r="C330" s="102"/>
      <c r="D330" s="155"/>
      <c r="E330" s="155"/>
      <c r="F330" s="155"/>
      <c r="G330" s="106" t="e">
        <f t="shared" si="28"/>
        <v>#DIV/0!</v>
      </c>
      <c r="H330" s="106" t="e">
        <f t="shared" si="29"/>
        <v>#DIV/0!</v>
      </c>
      <c r="I330" s="10"/>
      <c r="J330" s="15"/>
      <c r="K330" s="15"/>
      <c r="L330" s="190"/>
      <c r="M330" s="190"/>
      <c r="N330" s="189"/>
      <c r="O330" s="190"/>
      <c r="P330" s="190"/>
      <c r="Q330" s="190"/>
      <c r="R330" s="190"/>
    </row>
    <row r="331" spans="1:18" s="11" customFormat="1" ht="15">
      <c r="A331" s="275" t="s">
        <v>6</v>
      </c>
      <c r="B331" s="276"/>
      <c r="C331" s="91">
        <f>C323</f>
        <v>4502.42</v>
      </c>
      <c r="D331" s="91">
        <f>D323</f>
        <v>0</v>
      </c>
      <c r="E331" s="91">
        <f>E323</f>
        <v>0</v>
      </c>
      <c r="F331" s="91">
        <f>F323</f>
        <v>0</v>
      </c>
      <c r="G331" s="83">
        <f t="shared" si="28"/>
        <v>0</v>
      </c>
      <c r="H331" s="84" t="e">
        <f t="shared" si="29"/>
        <v>#DIV/0!</v>
      </c>
      <c r="I331" s="10"/>
      <c r="J331" s="15"/>
      <c r="K331" s="15"/>
      <c r="L331" s="190"/>
      <c r="M331" s="190"/>
      <c r="N331" s="189"/>
      <c r="O331" s="190"/>
      <c r="P331" s="190"/>
      <c r="Q331" s="190"/>
      <c r="R331" s="190"/>
    </row>
    <row r="332" spans="1:18" s="11" customFormat="1" ht="15">
      <c r="A332" s="9"/>
      <c r="B332" s="9"/>
      <c r="C332" s="10"/>
      <c r="D332" s="10"/>
      <c r="E332" s="10"/>
      <c r="F332" s="10"/>
      <c r="G332" s="10"/>
      <c r="H332" s="10"/>
      <c r="I332" s="10"/>
      <c r="J332" s="15"/>
      <c r="K332" s="15"/>
      <c r="L332" s="190"/>
      <c r="M332" s="190"/>
      <c r="N332" s="189"/>
      <c r="O332" s="190"/>
      <c r="P332" s="190"/>
      <c r="Q332" s="190"/>
      <c r="R332" s="190"/>
    </row>
    <row r="333" spans="1:18" s="23" customFormat="1" ht="26.25" customHeight="1">
      <c r="A333" s="277" t="s">
        <v>183</v>
      </c>
      <c r="B333" s="277"/>
      <c r="C333" s="277"/>
      <c r="D333" s="52"/>
      <c r="E333" s="10"/>
      <c r="F333" s="10"/>
      <c r="G333" s="10"/>
      <c r="H333" s="10"/>
      <c r="I333" s="10"/>
      <c r="J333" s="15"/>
      <c r="K333" s="15"/>
      <c r="L333" s="206"/>
      <c r="M333" s="206"/>
      <c r="N333" s="206"/>
      <c r="O333" s="206"/>
      <c r="P333" s="206"/>
      <c r="Q333" s="206"/>
      <c r="R333" s="206"/>
    </row>
    <row r="334" spans="1:15" ht="19.5" customHeight="1">
      <c r="A334" s="87" t="s">
        <v>80</v>
      </c>
      <c r="B334" s="88"/>
      <c r="C334" s="27"/>
      <c r="D334" s="27"/>
      <c r="E334" s="27"/>
      <c r="F334" s="27"/>
      <c r="G334" s="27"/>
      <c r="H334" s="27"/>
      <c r="I334" s="29"/>
      <c r="J334" s="29"/>
      <c r="K334" s="29"/>
      <c r="L334" s="29"/>
      <c r="M334" s="29"/>
      <c r="N334" s="206"/>
      <c r="O334" s="206"/>
    </row>
    <row r="335" spans="1:15" ht="19.5" customHeight="1">
      <c r="A335" s="239" t="s">
        <v>77</v>
      </c>
      <c r="B335" s="241" t="s">
        <v>3</v>
      </c>
      <c r="C335" s="241" t="s">
        <v>213</v>
      </c>
      <c r="D335" s="243" t="s">
        <v>217</v>
      </c>
      <c r="E335" s="243" t="s">
        <v>218</v>
      </c>
      <c r="F335" s="243" t="s">
        <v>219</v>
      </c>
      <c r="G335" s="243" t="s">
        <v>74</v>
      </c>
      <c r="H335" s="243" t="s">
        <v>74</v>
      </c>
      <c r="I335" s="29"/>
      <c r="J335" s="29"/>
      <c r="K335" s="29"/>
      <c r="L335" s="29"/>
      <c r="M335" s="29"/>
      <c r="N335" s="206"/>
      <c r="O335" s="206"/>
    </row>
    <row r="336" spans="1:15" ht="27.75" customHeight="1">
      <c r="A336" s="240"/>
      <c r="B336" s="242"/>
      <c r="C336" s="242"/>
      <c r="D336" s="244"/>
      <c r="E336" s="244"/>
      <c r="F336" s="244"/>
      <c r="G336" s="244"/>
      <c r="H336" s="244"/>
      <c r="I336" s="29"/>
      <c r="J336" s="29"/>
      <c r="K336" s="29"/>
      <c r="L336" s="29"/>
      <c r="M336" s="29"/>
      <c r="N336" s="206"/>
      <c r="O336" s="206"/>
    </row>
    <row r="337" spans="1:15" ht="15">
      <c r="A337" s="246">
        <v>1</v>
      </c>
      <c r="B337" s="246"/>
      <c r="C337" s="226">
        <v>2</v>
      </c>
      <c r="D337" s="46">
        <v>3</v>
      </c>
      <c r="E337" s="46">
        <v>4</v>
      </c>
      <c r="F337" s="46">
        <v>5</v>
      </c>
      <c r="G337" s="46" t="s">
        <v>75</v>
      </c>
      <c r="H337" s="46" t="s">
        <v>76</v>
      </c>
      <c r="I337" s="29"/>
      <c r="J337" s="29"/>
      <c r="K337" s="29"/>
      <c r="L337" s="29"/>
      <c r="M337" s="29"/>
      <c r="N337" s="206"/>
      <c r="O337" s="206"/>
    </row>
    <row r="338" spans="1:15" ht="27.75" customHeight="1">
      <c r="A338" s="126">
        <v>42</v>
      </c>
      <c r="B338" s="127" t="s">
        <v>22</v>
      </c>
      <c r="C338" s="151">
        <f>SUM(C339)</f>
        <v>72225</v>
      </c>
      <c r="D338" s="151">
        <f>SUM(D339)</f>
        <v>0</v>
      </c>
      <c r="E338" s="151">
        <f>SUM(E339)</f>
        <v>1000</v>
      </c>
      <c r="F338" s="151">
        <f>SUM(F339)</f>
        <v>1000</v>
      </c>
      <c r="G338" s="75">
        <f>F338/C338*100</f>
        <v>1.3845621322256836</v>
      </c>
      <c r="H338" s="75">
        <f>F338/E338*100</f>
        <v>100</v>
      </c>
      <c r="I338" s="29"/>
      <c r="J338" s="29"/>
      <c r="K338" s="29"/>
      <c r="L338" s="29"/>
      <c r="M338" s="29"/>
      <c r="N338" s="206"/>
      <c r="O338" s="206"/>
    </row>
    <row r="339" spans="1:18" s="17" customFormat="1" ht="15">
      <c r="A339" s="129">
        <v>422</v>
      </c>
      <c r="B339" s="130" t="s">
        <v>21</v>
      </c>
      <c r="C339" s="131">
        <f>SUM(C340:C341)</f>
        <v>72225</v>
      </c>
      <c r="D339" s="131">
        <f>SUM(D340:D341)</f>
        <v>0</v>
      </c>
      <c r="E339" s="131">
        <f>SUM(E340:E341)</f>
        <v>1000</v>
      </c>
      <c r="F339" s="131">
        <f>SUM(F340:F341)</f>
        <v>1000</v>
      </c>
      <c r="G339" s="99">
        <f>F339/C339*100</f>
        <v>1.3845621322256836</v>
      </c>
      <c r="H339" s="99">
        <f>F339/E339*100</f>
        <v>100</v>
      </c>
      <c r="I339" s="252"/>
      <c r="J339" s="252"/>
      <c r="K339" s="252"/>
      <c r="L339" s="274"/>
      <c r="M339" s="274"/>
      <c r="N339" s="206"/>
      <c r="O339" s="206"/>
      <c r="P339" s="189"/>
      <c r="Q339" s="189"/>
      <c r="R339" s="189"/>
    </row>
    <row r="340" spans="1:15" ht="15">
      <c r="A340" s="100">
        <v>4223</v>
      </c>
      <c r="B340" s="101" t="s">
        <v>186</v>
      </c>
      <c r="C340" s="117">
        <v>72225</v>
      </c>
      <c r="D340" s="103"/>
      <c r="E340" s="103"/>
      <c r="F340" s="155"/>
      <c r="G340" s="8">
        <f>F340/C340*100</f>
        <v>0</v>
      </c>
      <c r="H340" s="8" t="e">
        <f>F340/E340*100</f>
        <v>#DIV/0!</v>
      </c>
      <c r="I340" s="252"/>
      <c r="J340" s="252"/>
      <c r="K340" s="252"/>
      <c r="L340" s="274"/>
      <c r="M340" s="274"/>
      <c r="N340" s="206"/>
      <c r="O340" s="206"/>
    </row>
    <row r="341" spans="1:15" ht="15">
      <c r="A341" s="169">
        <v>4241</v>
      </c>
      <c r="B341" s="101" t="s">
        <v>144</v>
      </c>
      <c r="C341" s="117"/>
      <c r="D341" s="103"/>
      <c r="E341" s="103">
        <v>1000</v>
      </c>
      <c r="F341" s="103">
        <v>1000</v>
      </c>
      <c r="G341" s="8" t="e">
        <f>F341/C341*100</f>
        <v>#DIV/0!</v>
      </c>
      <c r="H341" s="8">
        <f>F341/E341*100</f>
        <v>100</v>
      </c>
      <c r="I341" s="252"/>
      <c r="J341" s="252"/>
      <c r="K341" s="252"/>
      <c r="L341" s="274"/>
      <c r="M341" s="274"/>
      <c r="N341" s="206"/>
      <c r="O341" s="206"/>
    </row>
    <row r="342" spans="1:15" ht="19.5" customHeight="1">
      <c r="A342" s="255" t="s">
        <v>6</v>
      </c>
      <c r="B342" s="255"/>
      <c r="C342" s="92">
        <f>C338</f>
        <v>72225</v>
      </c>
      <c r="D342" s="92">
        <f>D338</f>
        <v>0</v>
      </c>
      <c r="E342" s="92">
        <f>E338</f>
        <v>1000</v>
      </c>
      <c r="F342" s="92">
        <f>F338</f>
        <v>1000</v>
      </c>
      <c r="G342" s="83">
        <f>F342/C342*100</f>
        <v>1.3845621322256836</v>
      </c>
      <c r="H342" s="84">
        <f>F342/E342*100</f>
        <v>100</v>
      </c>
      <c r="I342" s="252"/>
      <c r="J342" s="252"/>
      <c r="K342" s="252"/>
      <c r="L342" s="274"/>
      <c r="M342" s="274"/>
      <c r="N342" s="206"/>
      <c r="O342" s="206"/>
    </row>
    <row r="343" spans="1:15" ht="15">
      <c r="A343" s="25"/>
      <c r="B343" s="25"/>
      <c r="C343" s="9"/>
      <c r="D343" s="24"/>
      <c r="E343" s="24"/>
      <c r="F343" s="24"/>
      <c r="G343" s="24"/>
      <c r="H343" s="29"/>
      <c r="I343" s="15"/>
      <c r="J343" s="15"/>
      <c r="K343" s="15"/>
      <c r="L343" s="15"/>
      <c r="M343" s="15"/>
      <c r="N343" s="206"/>
      <c r="O343" s="206"/>
    </row>
    <row r="344" spans="1:15" ht="15">
      <c r="A344" s="87" t="s">
        <v>204</v>
      </c>
      <c r="B344" s="89"/>
      <c r="C344" s="9"/>
      <c r="D344" s="24"/>
      <c r="E344" s="24"/>
      <c r="F344" s="24"/>
      <c r="G344" s="24"/>
      <c r="H344" s="29"/>
      <c r="I344" s="15"/>
      <c r="J344" s="15"/>
      <c r="K344" s="15"/>
      <c r="L344" s="15"/>
      <c r="M344" s="15"/>
      <c r="N344" s="206"/>
      <c r="O344" s="206"/>
    </row>
    <row r="345" spans="1:15" ht="15" customHeight="1">
      <c r="A345" s="239" t="s">
        <v>77</v>
      </c>
      <c r="B345" s="241" t="s">
        <v>3</v>
      </c>
      <c r="C345" s="241" t="s">
        <v>213</v>
      </c>
      <c r="D345" s="243" t="s">
        <v>217</v>
      </c>
      <c r="E345" s="243" t="s">
        <v>218</v>
      </c>
      <c r="F345" s="243" t="s">
        <v>219</v>
      </c>
      <c r="G345" s="243" t="s">
        <v>74</v>
      </c>
      <c r="H345" s="243" t="s">
        <v>74</v>
      </c>
      <c r="I345" s="15"/>
      <c r="J345" s="15"/>
      <c r="K345" s="15"/>
      <c r="L345" s="15"/>
      <c r="M345" s="15"/>
      <c r="N345" s="206"/>
      <c r="O345" s="206"/>
    </row>
    <row r="346" spans="1:15" ht="27" customHeight="1">
      <c r="A346" s="240"/>
      <c r="B346" s="242"/>
      <c r="C346" s="242"/>
      <c r="D346" s="244"/>
      <c r="E346" s="244"/>
      <c r="F346" s="244"/>
      <c r="G346" s="244"/>
      <c r="H346" s="244"/>
      <c r="I346" s="15"/>
      <c r="J346" s="15"/>
      <c r="K346" s="15"/>
      <c r="L346" s="15"/>
      <c r="M346" s="15"/>
      <c r="N346" s="206"/>
      <c r="O346" s="206"/>
    </row>
    <row r="347" spans="1:15" ht="15">
      <c r="A347" s="246">
        <v>1</v>
      </c>
      <c r="B347" s="246"/>
      <c r="C347" s="226">
        <v>2</v>
      </c>
      <c r="D347" s="46">
        <v>3</v>
      </c>
      <c r="E347" s="46">
        <v>4</v>
      </c>
      <c r="F347" s="46">
        <v>5</v>
      </c>
      <c r="G347" s="46" t="s">
        <v>75</v>
      </c>
      <c r="H347" s="46" t="s">
        <v>76</v>
      </c>
      <c r="I347" s="15"/>
      <c r="J347" s="15"/>
      <c r="K347" s="15"/>
      <c r="L347" s="15"/>
      <c r="M347" s="15"/>
      <c r="N347" s="206"/>
      <c r="O347" s="206"/>
    </row>
    <row r="348" spans="1:15" ht="30">
      <c r="A348" s="144">
        <v>42</v>
      </c>
      <c r="B348" s="145" t="s">
        <v>22</v>
      </c>
      <c r="C348" s="149">
        <f>SUM(C349,C355,C357)</f>
        <v>20510.95</v>
      </c>
      <c r="D348" s="149">
        <f>SUM(D349,D355,D357)</f>
        <v>14817</v>
      </c>
      <c r="E348" s="149">
        <f>SUM(E349,E355,E357)</f>
        <v>77378</v>
      </c>
      <c r="F348" s="149">
        <f>SUM(F349,F355,F357)</f>
        <v>92691.88</v>
      </c>
      <c r="G348" s="75">
        <f aca="true" t="shared" si="30" ref="G348:G359">F348/C348*100</f>
        <v>451.91412391917487</v>
      </c>
      <c r="H348" s="75">
        <f aca="true" t="shared" si="31" ref="H348:H359">F348/E348*100</f>
        <v>119.79100002584715</v>
      </c>
      <c r="I348" s="15"/>
      <c r="J348" s="15"/>
      <c r="K348" s="15"/>
      <c r="L348" s="15"/>
      <c r="M348" s="15"/>
      <c r="N348" s="206"/>
      <c r="O348" s="206"/>
    </row>
    <row r="349" spans="1:15" ht="15">
      <c r="A349" s="129">
        <v>422</v>
      </c>
      <c r="B349" s="130" t="s">
        <v>171</v>
      </c>
      <c r="C349" s="147">
        <f>SUM(C350:C354)</f>
        <v>20198.91</v>
      </c>
      <c r="D349" s="147">
        <f>SUM(D350:D354)</f>
        <v>14817</v>
      </c>
      <c r="E349" s="147">
        <f>SUM(E350:E354)</f>
        <v>69182</v>
      </c>
      <c r="F349" s="147">
        <f>SUM(F350:F354)</f>
        <v>84265.2</v>
      </c>
      <c r="G349" s="99">
        <f t="shared" si="30"/>
        <v>417.1769664798744</v>
      </c>
      <c r="H349" s="99">
        <f t="shared" si="31"/>
        <v>121.80220288514354</v>
      </c>
      <c r="I349" s="15"/>
      <c r="J349" s="15"/>
      <c r="K349" s="15"/>
      <c r="L349" s="15"/>
      <c r="M349" s="15"/>
      <c r="N349" s="206"/>
      <c r="O349" s="206"/>
    </row>
    <row r="350" spans="1:15" ht="15">
      <c r="A350" s="100">
        <v>4221</v>
      </c>
      <c r="B350" s="101" t="s">
        <v>180</v>
      </c>
      <c r="C350" s="103">
        <v>367.65999999999985</v>
      </c>
      <c r="D350" s="117">
        <v>4000</v>
      </c>
      <c r="E350" s="117">
        <v>10643</v>
      </c>
      <c r="F350" s="117">
        <v>26638.2</v>
      </c>
      <c r="G350" s="8">
        <f t="shared" si="30"/>
        <v>7245.3353641951835</v>
      </c>
      <c r="H350" s="8">
        <f t="shared" si="31"/>
        <v>250.28845250399323</v>
      </c>
      <c r="I350" s="15"/>
      <c r="J350" s="15"/>
      <c r="K350" s="15"/>
      <c r="L350" s="15"/>
      <c r="M350" s="15"/>
      <c r="N350" s="206"/>
      <c r="O350" s="206"/>
    </row>
    <row r="351" spans="1:15" ht="15">
      <c r="A351" s="100">
        <v>4223</v>
      </c>
      <c r="B351" s="101" t="s">
        <v>186</v>
      </c>
      <c r="C351" s="103">
        <v>17650</v>
      </c>
      <c r="D351" s="117">
        <v>10817</v>
      </c>
      <c r="E351" s="209">
        <v>58127</v>
      </c>
      <c r="F351" s="117">
        <v>57627</v>
      </c>
      <c r="G351" s="8">
        <f t="shared" si="30"/>
        <v>326.4985835694051</v>
      </c>
      <c r="H351" s="8">
        <f t="shared" si="31"/>
        <v>99.13981454401569</v>
      </c>
      <c r="I351" s="15"/>
      <c r="J351" s="15"/>
      <c r="K351" s="15"/>
      <c r="L351" s="15"/>
      <c r="M351" s="15"/>
      <c r="N351" s="206"/>
      <c r="O351" s="206"/>
    </row>
    <row r="352" spans="1:15" ht="15">
      <c r="A352" s="100">
        <v>4224</v>
      </c>
      <c r="B352" s="101" t="s">
        <v>215</v>
      </c>
      <c r="C352" s="103">
        <v>2181.25</v>
      </c>
      <c r="D352" s="117"/>
      <c r="E352" s="209"/>
      <c r="F352" s="117"/>
      <c r="G352" s="8">
        <f>F352/C352*100</f>
        <v>0</v>
      </c>
      <c r="H352" s="8" t="e">
        <f>F352/E352*100</f>
        <v>#DIV/0!</v>
      </c>
      <c r="I352" s="15"/>
      <c r="J352" s="15"/>
      <c r="K352" s="15"/>
      <c r="L352" s="15"/>
      <c r="M352" s="15"/>
      <c r="N352" s="206"/>
      <c r="O352" s="206"/>
    </row>
    <row r="353" spans="1:15" ht="15">
      <c r="A353" s="100">
        <v>4226</v>
      </c>
      <c r="B353" s="101" t="s">
        <v>145</v>
      </c>
      <c r="C353" s="103"/>
      <c r="D353" s="117"/>
      <c r="E353" s="117"/>
      <c r="F353" s="117"/>
      <c r="G353" s="8" t="e">
        <f t="shared" si="30"/>
        <v>#DIV/0!</v>
      </c>
      <c r="H353" s="8" t="e">
        <f t="shared" si="31"/>
        <v>#DIV/0!</v>
      </c>
      <c r="I353" s="15"/>
      <c r="J353" s="15"/>
      <c r="K353" s="15"/>
      <c r="L353" s="15"/>
      <c r="M353" s="15"/>
      <c r="N353" s="206"/>
      <c r="O353" s="206"/>
    </row>
    <row r="354" spans="1:15" ht="15">
      <c r="A354" s="100">
        <v>4227</v>
      </c>
      <c r="B354" s="101" t="s">
        <v>187</v>
      </c>
      <c r="C354" s="103"/>
      <c r="D354" s="117"/>
      <c r="E354" s="117">
        <v>412</v>
      </c>
      <c r="F354" s="117"/>
      <c r="G354" s="8" t="e">
        <f t="shared" si="30"/>
        <v>#DIV/0!</v>
      </c>
      <c r="H354" s="8">
        <f t="shared" si="31"/>
        <v>0</v>
      </c>
      <c r="I354" s="15"/>
      <c r="J354" s="15"/>
      <c r="K354" s="15"/>
      <c r="L354" s="15"/>
      <c r="M354" s="15"/>
      <c r="N354" s="206"/>
      <c r="O354" s="206"/>
    </row>
    <row r="355" spans="1:15" ht="15">
      <c r="A355" s="129">
        <v>424</v>
      </c>
      <c r="B355" s="130" t="s">
        <v>167</v>
      </c>
      <c r="C355" s="147">
        <f>SUM(C356)</f>
        <v>312.04</v>
      </c>
      <c r="D355" s="147">
        <f>SUM(D356)</f>
        <v>0</v>
      </c>
      <c r="E355" s="147">
        <f>SUM(E356)</f>
        <v>8196</v>
      </c>
      <c r="F355" s="147">
        <f>SUM(F356)</f>
        <v>8426.68</v>
      </c>
      <c r="G355" s="99">
        <f t="shared" si="30"/>
        <v>2700.512754775029</v>
      </c>
      <c r="H355" s="99">
        <f t="shared" si="31"/>
        <v>102.81454367984384</v>
      </c>
      <c r="I355" s="15"/>
      <c r="J355" s="15"/>
      <c r="K355" s="15"/>
      <c r="L355" s="15"/>
      <c r="M355" s="15"/>
      <c r="N355" s="206"/>
      <c r="O355" s="206"/>
    </row>
    <row r="356" spans="1:15" ht="15">
      <c r="A356" s="100">
        <v>4241</v>
      </c>
      <c r="B356" s="101" t="s">
        <v>144</v>
      </c>
      <c r="C356" s="103">
        <v>312.04</v>
      </c>
      <c r="D356" s="117"/>
      <c r="E356" s="117">
        <v>8196</v>
      </c>
      <c r="F356" s="117">
        <v>8426.68</v>
      </c>
      <c r="G356" s="8">
        <f t="shared" si="30"/>
        <v>2700.512754775029</v>
      </c>
      <c r="H356" s="8">
        <f t="shared" si="31"/>
        <v>102.81454367984384</v>
      </c>
      <c r="I356" s="15"/>
      <c r="J356" s="15"/>
      <c r="K356" s="15"/>
      <c r="L356" s="15"/>
      <c r="M356" s="15"/>
      <c r="N356" s="206"/>
      <c r="O356" s="206"/>
    </row>
    <row r="357" spans="1:15" ht="15">
      <c r="A357" s="129">
        <v>426</v>
      </c>
      <c r="B357" s="130" t="s">
        <v>189</v>
      </c>
      <c r="C357" s="147">
        <f>SUM(C358)</f>
        <v>0</v>
      </c>
      <c r="D357" s="147">
        <f>SUM(D358)</f>
        <v>0</v>
      </c>
      <c r="E357" s="147">
        <f>SUM(E358)</f>
        <v>0</v>
      </c>
      <c r="F357" s="147">
        <f>SUM(F358)</f>
        <v>0</v>
      </c>
      <c r="G357" s="99" t="e">
        <f t="shared" si="30"/>
        <v>#DIV/0!</v>
      </c>
      <c r="H357" s="99" t="e">
        <f t="shared" si="31"/>
        <v>#DIV/0!</v>
      </c>
      <c r="I357" s="15"/>
      <c r="J357" s="15"/>
      <c r="K357" s="15"/>
      <c r="L357" s="15"/>
      <c r="M357" s="15"/>
      <c r="N357" s="206"/>
      <c r="O357" s="206"/>
    </row>
    <row r="358" spans="1:15" ht="15">
      <c r="A358" s="100">
        <v>4262</v>
      </c>
      <c r="B358" s="101" t="s">
        <v>188</v>
      </c>
      <c r="C358" s="103"/>
      <c r="D358" s="117"/>
      <c r="E358" s="117"/>
      <c r="F358" s="117"/>
      <c r="G358" s="8" t="e">
        <f t="shared" si="30"/>
        <v>#DIV/0!</v>
      </c>
      <c r="H358" s="8" t="e">
        <f t="shared" si="31"/>
        <v>#DIV/0!</v>
      </c>
      <c r="I358" s="15"/>
      <c r="J358" s="15"/>
      <c r="K358" s="15"/>
      <c r="L358" s="15"/>
      <c r="M358" s="15"/>
      <c r="N358" s="206"/>
      <c r="O358" s="206"/>
    </row>
    <row r="359" spans="1:15" ht="15">
      <c r="A359" s="255" t="s">
        <v>6</v>
      </c>
      <c r="B359" s="255"/>
      <c r="C359" s="93">
        <f>C348</f>
        <v>20510.95</v>
      </c>
      <c r="D359" s="93">
        <f>D348</f>
        <v>14817</v>
      </c>
      <c r="E359" s="93">
        <f>E348</f>
        <v>77378</v>
      </c>
      <c r="F359" s="93">
        <f>F348</f>
        <v>92691.88</v>
      </c>
      <c r="G359" s="75">
        <f t="shared" si="30"/>
        <v>451.91412391917487</v>
      </c>
      <c r="H359" s="75">
        <f t="shared" si="31"/>
        <v>119.79100002584715</v>
      </c>
      <c r="I359" s="15"/>
      <c r="J359" s="15"/>
      <c r="K359" s="15"/>
      <c r="L359" s="15"/>
      <c r="M359" s="15"/>
      <c r="N359" s="206"/>
      <c r="O359" s="206"/>
    </row>
    <row r="360" spans="1:15" ht="15">
      <c r="A360" s="25"/>
      <c r="B360" s="25"/>
      <c r="C360" s="9"/>
      <c r="D360" s="24"/>
      <c r="E360" s="24"/>
      <c r="F360" s="24"/>
      <c r="G360" s="24"/>
      <c r="H360" s="29"/>
      <c r="I360" s="15"/>
      <c r="J360" s="15"/>
      <c r="K360" s="15"/>
      <c r="L360" s="15"/>
      <c r="M360" s="15"/>
      <c r="N360" s="206"/>
      <c r="O360" s="206"/>
    </row>
    <row r="361" spans="1:18" s="51" customFormat="1" ht="15">
      <c r="A361" s="87" t="s">
        <v>79</v>
      </c>
      <c r="B361" s="89"/>
      <c r="C361" s="9"/>
      <c r="D361" s="24"/>
      <c r="E361" s="24"/>
      <c r="F361" s="24"/>
      <c r="G361" s="24"/>
      <c r="H361" s="29"/>
      <c r="I361" s="42"/>
      <c r="J361" s="42"/>
      <c r="K361" s="42"/>
      <c r="L361" s="43"/>
      <c r="M361" s="43"/>
      <c r="N361" s="29"/>
      <c r="O361" s="29"/>
      <c r="P361" s="195"/>
      <c r="Q361" s="182"/>
      <c r="R361" s="195"/>
    </row>
    <row r="362" spans="1:20" ht="14.25" customHeight="1">
      <c r="A362" s="239" t="s">
        <v>77</v>
      </c>
      <c r="B362" s="241" t="s">
        <v>3</v>
      </c>
      <c r="C362" s="241" t="s">
        <v>213</v>
      </c>
      <c r="D362" s="243" t="s">
        <v>217</v>
      </c>
      <c r="E362" s="243" t="s">
        <v>218</v>
      </c>
      <c r="F362" s="243" t="s">
        <v>219</v>
      </c>
      <c r="G362" s="243" t="s">
        <v>74</v>
      </c>
      <c r="H362" s="243" t="s">
        <v>74</v>
      </c>
      <c r="I362" s="15"/>
      <c r="J362" s="15"/>
      <c r="K362" s="15"/>
      <c r="L362" s="15"/>
      <c r="M362" s="15"/>
      <c r="N362" s="206"/>
      <c r="O362" s="206"/>
      <c r="T362" s="51"/>
    </row>
    <row r="363" spans="1:20" ht="29.25" customHeight="1">
      <c r="A363" s="240"/>
      <c r="B363" s="242"/>
      <c r="C363" s="242"/>
      <c r="D363" s="244"/>
      <c r="E363" s="244"/>
      <c r="F363" s="244"/>
      <c r="G363" s="244"/>
      <c r="H363" s="244"/>
      <c r="I363" s="19"/>
      <c r="J363" s="19"/>
      <c r="K363" s="19"/>
      <c r="L363" s="28"/>
      <c r="M363" s="28"/>
      <c r="N363" s="206"/>
      <c r="O363" s="206"/>
      <c r="T363" s="51"/>
    </row>
    <row r="364" spans="1:20" ht="15">
      <c r="A364" s="246">
        <v>1</v>
      </c>
      <c r="B364" s="246"/>
      <c r="C364" s="226">
        <v>2</v>
      </c>
      <c r="D364" s="46">
        <v>3</v>
      </c>
      <c r="E364" s="46">
        <v>4</v>
      </c>
      <c r="F364" s="46">
        <v>5</v>
      </c>
      <c r="G364" s="46" t="s">
        <v>75</v>
      </c>
      <c r="H364" s="46" t="s">
        <v>76</v>
      </c>
      <c r="I364" s="19"/>
      <c r="J364" s="19"/>
      <c r="K364" s="19"/>
      <c r="L364" s="28"/>
      <c r="M364" s="28"/>
      <c r="N364" s="206"/>
      <c r="O364" s="206"/>
      <c r="T364" s="51"/>
    </row>
    <row r="365" spans="1:20" ht="20.25" customHeight="1">
      <c r="A365" s="126">
        <v>42</v>
      </c>
      <c r="B365" s="127" t="s">
        <v>22</v>
      </c>
      <c r="C365" s="93">
        <f>SUM(C366)</f>
        <v>5917.2</v>
      </c>
      <c r="D365" s="93">
        <f>SUM(D366)</f>
        <v>0</v>
      </c>
      <c r="E365" s="93">
        <f>SUM(E366)</f>
        <v>0</v>
      </c>
      <c r="F365" s="93">
        <f>SUM(F366)</f>
        <v>0</v>
      </c>
      <c r="G365" s="75">
        <f>F365/C365*100</f>
        <v>0</v>
      </c>
      <c r="H365" s="75" t="e">
        <f>F365/E365*100</f>
        <v>#DIV/0!</v>
      </c>
      <c r="I365" s="29"/>
      <c r="J365" s="29"/>
      <c r="K365" s="29"/>
      <c r="L365" s="29"/>
      <c r="M365" s="29"/>
      <c r="N365" s="206"/>
      <c r="O365" s="206"/>
      <c r="T365" s="51"/>
    </row>
    <row r="366" spans="1:20" s="17" customFormat="1" ht="19.5" customHeight="1">
      <c r="A366" s="97">
        <v>422</v>
      </c>
      <c r="B366" s="98" t="s">
        <v>21</v>
      </c>
      <c r="C366" s="128">
        <f>SUM(C367,C368)</f>
        <v>5917.2</v>
      </c>
      <c r="D366" s="128">
        <f>SUM(D367,D368)</f>
        <v>0</v>
      </c>
      <c r="E366" s="128">
        <f>SUM(E367,E368)</f>
        <v>0</v>
      </c>
      <c r="F366" s="128">
        <f>SUM(F367,F368)</f>
        <v>0</v>
      </c>
      <c r="G366" s="99">
        <f>F366/C366*100</f>
        <v>0</v>
      </c>
      <c r="H366" s="99" t="e">
        <f>F366/E366*100</f>
        <v>#DIV/0!</v>
      </c>
      <c r="I366" s="29"/>
      <c r="J366" s="29"/>
      <c r="K366" s="29"/>
      <c r="L366" s="29"/>
      <c r="M366" s="29"/>
      <c r="N366" s="206"/>
      <c r="O366" s="206"/>
      <c r="P366" s="189"/>
      <c r="Q366" s="189"/>
      <c r="R366" s="189"/>
      <c r="T366" s="51"/>
    </row>
    <row r="367" spans="1:20" s="17" customFormat="1" ht="19.5" customHeight="1">
      <c r="A367" s="158">
        <v>4221</v>
      </c>
      <c r="B367" s="159" t="s">
        <v>180</v>
      </c>
      <c r="C367" s="160">
        <v>3917.2</v>
      </c>
      <c r="D367" s="155"/>
      <c r="E367" s="155"/>
      <c r="F367" s="155"/>
      <c r="G367" s="8">
        <f>F367/C367*100</f>
        <v>0</v>
      </c>
      <c r="H367" s="8" t="e">
        <f>F367/E367*100</f>
        <v>#DIV/0!</v>
      </c>
      <c r="I367" s="29"/>
      <c r="J367" s="29"/>
      <c r="K367" s="29"/>
      <c r="L367" s="29"/>
      <c r="M367" s="29"/>
      <c r="N367" s="206"/>
      <c r="O367" s="206"/>
      <c r="P367" s="189"/>
      <c r="Q367" s="189"/>
      <c r="R367" s="189"/>
      <c r="T367" s="51"/>
    </row>
    <row r="368" spans="1:20" ht="19.5" customHeight="1">
      <c r="A368" s="158">
        <v>4223</v>
      </c>
      <c r="B368" s="159" t="s">
        <v>186</v>
      </c>
      <c r="C368" s="160">
        <v>2000</v>
      </c>
      <c r="D368" s="155"/>
      <c r="E368" s="155"/>
      <c r="F368" s="155"/>
      <c r="G368" s="8">
        <f>F368/C368*100</f>
        <v>0</v>
      </c>
      <c r="H368" s="8" t="e">
        <f>F368/E368*100</f>
        <v>#DIV/0!</v>
      </c>
      <c r="I368" s="24"/>
      <c r="J368" s="29"/>
      <c r="K368" s="29"/>
      <c r="L368" s="29"/>
      <c r="M368" s="29"/>
      <c r="N368" s="206"/>
      <c r="O368" s="206"/>
      <c r="T368" s="51"/>
    </row>
    <row r="369" spans="1:20" s="39" customFormat="1" ht="19.5">
      <c r="A369" s="255" t="s">
        <v>6</v>
      </c>
      <c r="B369" s="255"/>
      <c r="C369" s="93">
        <f>C365</f>
        <v>5917.2</v>
      </c>
      <c r="D369" s="93">
        <f>D365</f>
        <v>0</v>
      </c>
      <c r="E369" s="93">
        <f>E365</f>
        <v>0</v>
      </c>
      <c r="F369" s="93">
        <f>F365</f>
        <v>0</v>
      </c>
      <c r="G369" s="75">
        <f>F369/C369*100</f>
        <v>0</v>
      </c>
      <c r="H369" s="75" t="e">
        <f>F369/E369*100</f>
        <v>#DIV/0!</v>
      </c>
      <c r="I369" s="36"/>
      <c r="J369" s="37"/>
      <c r="K369" s="37"/>
      <c r="L369" s="37"/>
      <c r="M369" s="37"/>
      <c r="N369" s="207"/>
      <c r="O369" s="208"/>
      <c r="P369" s="194"/>
      <c r="Q369" s="194"/>
      <c r="R369" s="194"/>
      <c r="T369" s="51"/>
    </row>
    <row r="370" spans="1:20" s="39" customFormat="1" ht="19.5">
      <c r="A370" s="25"/>
      <c r="B370" s="25"/>
      <c r="C370" s="9"/>
      <c r="D370" s="24"/>
      <c r="E370" s="24"/>
      <c r="F370" s="24"/>
      <c r="G370" s="24"/>
      <c r="H370" s="29"/>
      <c r="I370" s="36"/>
      <c r="J370" s="37"/>
      <c r="K370" s="37"/>
      <c r="L370" s="37"/>
      <c r="M370" s="37"/>
      <c r="N370" s="37"/>
      <c r="O370" s="37"/>
      <c r="P370" s="194"/>
      <c r="Q370" s="194"/>
      <c r="R370" s="194"/>
      <c r="T370" s="51"/>
    </row>
    <row r="371" spans="1:18" s="51" customFormat="1" ht="15">
      <c r="A371" s="87" t="s">
        <v>78</v>
      </c>
      <c r="B371" s="89"/>
      <c r="C371" s="9"/>
      <c r="D371" s="24"/>
      <c r="E371" s="24"/>
      <c r="F371" s="24"/>
      <c r="G371" s="24"/>
      <c r="H371" s="29"/>
      <c r="J371" s="195"/>
      <c r="K371" s="195"/>
      <c r="L371" s="195"/>
      <c r="M371" s="195"/>
      <c r="N371" s="195"/>
      <c r="O371" s="195"/>
      <c r="P371" s="195"/>
      <c r="Q371" s="195"/>
      <c r="R371" s="195"/>
    </row>
    <row r="372" spans="1:20" ht="13.5" customHeight="1">
      <c r="A372" s="258" t="s">
        <v>77</v>
      </c>
      <c r="B372" s="254" t="s">
        <v>3</v>
      </c>
      <c r="C372" s="241" t="s">
        <v>213</v>
      </c>
      <c r="D372" s="243" t="s">
        <v>217</v>
      </c>
      <c r="E372" s="243" t="s">
        <v>218</v>
      </c>
      <c r="F372" s="243" t="s">
        <v>219</v>
      </c>
      <c r="G372" s="256" t="s">
        <v>74</v>
      </c>
      <c r="H372" s="256" t="s">
        <v>74</v>
      </c>
      <c r="T372" s="51"/>
    </row>
    <row r="373" spans="1:20" ht="30" customHeight="1">
      <c r="A373" s="258"/>
      <c r="B373" s="254"/>
      <c r="C373" s="242"/>
      <c r="D373" s="244"/>
      <c r="E373" s="244"/>
      <c r="F373" s="244"/>
      <c r="G373" s="256"/>
      <c r="H373" s="256"/>
      <c r="T373" s="51"/>
    </row>
    <row r="374" spans="1:20" ht="15">
      <c r="A374" s="246">
        <v>1</v>
      </c>
      <c r="B374" s="246"/>
      <c r="C374" s="226">
        <v>2</v>
      </c>
      <c r="D374" s="46">
        <v>3</v>
      </c>
      <c r="E374" s="46">
        <v>4</v>
      </c>
      <c r="F374" s="46">
        <v>5</v>
      </c>
      <c r="G374" s="46" t="s">
        <v>75</v>
      </c>
      <c r="H374" s="46" t="s">
        <v>76</v>
      </c>
      <c r="T374" s="51"/>
    </row>
    <row r="375" spans="1:20" ht="25.5" customHeight="1">
      <c r="A375" s="132">
        <v>42</v>
      </c>
      <c r="B375" s="133" t="s">
        <v>166</v>
      </c>
      <c r="C375" s="154">
        <f>SUM(C376,C381)</f>
        <v>13263.919999999998</v>
      </c>
      <c r="D375" s="154">
        <f>SUM(D376,D381)</f>
        <v>49895</v>
      </c>
      <c r="E375" s="154">
        <f>SUM(E376,E381)</f>
        <v>57962</v>
      </c>
      <c r="F375" s="154">
        <f>SUM(F376,F381)</f>
        <v>13034.21</v>
      </c>
      <c r="G375" s="75">
        <f aca="true" t="shared" si="32" ref="G375:G383">F375/C375*100</f>
        <v>98.26815903594111</v>
      </c>
      <c r="H375" s="75">
        <f aca="true" t="shared" si="33" ref="H375:H383">F375/E375*100</f>
        <v>22.487509057658464</v>
      </c>
      <c r="T375" s="51"/>
    </row>
    <row r="376" spans="1:20" s="182" customFormat="1" ht="15" customHeight="1">
      <c r="A376" s="110">
        <v>422</v>
      </c>
      <c r="B376" s="111" t="s">
        <v>21</v>
      </c>
      <c r="C376" s="113">
        <f>SUM(C377:C380)</f>
        <v>13263.919999999998</v>
      </c>
      <c r="D376" s="113">
        <f>SUM(D377:D380)</f>
        <v>49895</v>
      </c>
      <c r="E376" s="113">
        <f>SUM(E377:E380)</f>
        <v>57962</v>
      </c>
      <c r="F376" s="113">
        <f>SUM(F377:F380)</f>
        <v>13034.21</v>
      </c>
      <c r="G376" s="99">
        <f t="shared" si="32"/>
        <v>98.26815903594111</v>
      </c>
      <c r="H376" s="99">
        <f t="shared" si="33"/>
        <v>22.487509057658464</v>
      </c>
      <c r="T376" s="51"/>
    </row>
    <row r="377" spans="1:20" s="182" customFormat="1" ht="15" customHeight="1">
      <c r="A377" s="100">
        <v>4221</v>
      </c>
      <c r="B377" s="101" t="s">
        <v>113</v>
      </c>
      <c r="C377" s="102">
        <v>8328.919999999998</v>
      </c>
      <c r="D377" s="103"/>
      <c r="E377" s="103">
        <v>13420</v>
      </c>
      <c r="F377" s="103">
        <v>2420</v>
      </c>
      <c r="G377" s="8">
        <f t="shared" si="32"/>
        <v>29.055387733343586</v>
      </c>
      <c r="H377" s="8">
        <f t="shared" si="33"/>
        <v>18.0327868852459</v>
      </c>
      <c r="T377" s="51"/>
    </row>
    <row r="378" spans="1:20" s="182" customFormat="1" ht="15" customHeight="1">
      <c r="A378" s="100">
        <v>4223</v>
      </c>
      <c r="B378" s="101" t="s">
        <v>186</v>
      </c>
      <c r="C378" s="102"/>
      <c r="D378" s="103"/>
      <c r="E378" s="103"/>
      <c r="F378" s="103">
        <v>660.46</v>
      </c>
      <c r="G378" s="8"/>
      <c r="H378" s="8"/>
      <c r="T378" s="51"/>
    </row>
    <row r="379" spans="1:20" s="182" customFormat="1" ht="15" customHeight="1">
      <c r="A379" s="100">
        <v>4226</v>
      </c>
      <c r="B379" s="101" t="s">
        <v>145</v>
      </c>
      <c r="C379" s="102">
        <v>4935</v>
      </c>
      <c r="D379" s="103">
        <v>49895</v>
      </c>
      <c r="E379" s="103">
        <v>30000</v>
      </c>
      <c r="F379" s="103"/>
      <c r="G379" s="8">
        <f t="shared" si="32"/>
        <v>0</v>
      </c>
      <c r="H379" s="8">
        <f t="shared" si="33"/>
        <v>0</v>
      </c>
      <c r="T379" s="51"/>
    </row>
    <row r="380" spans="1:20" s="182" customFormat="1" ht="15" customHeight="1">
      <c r="A380" s="100">
        <v>4227</v>
      </c>
      <c r="B380" s="101" t="s">
        <v>187</v>
      </c>
      <c r="C380" s="102"/>
      <c r="D380" s="103"/>
      <c r="E380" s="103">
        <v>14542</v>
      </c>
      <c r="F380" s="103">
        <v>9953.75</v>
      </c>
      <c r="G380" s="8" t="e">
        <f t="shared" si="32"/>
        <v>#DIV/0!</v>
      </c>
      <c r="H380" s="8">
        <f t="shared" si="33"/>
        <v>68.4482877183331</v>
      </c>
      <c r="T380" s="51"/>
    </row>
    <row r="381" spans="1:8" s="182" customFormat="1" ht="15" customHeight="1">
      <c r="A381" s="110">
        <v>424</v>
      </c>
      <c r="B381" s="111" t="s">
        <v>167</v>
      </c>
      <c r="C381" s="113">
        <f>SUM(C382)</f>
        <v>0</v>
      </c>
      <c r="D381" s="113">
        <f>SUM(D382)</f>
        <v>0</v>
      </c>
      <c r="E381" s="113">
        <f>SUM(E382)</f>
        <v>0</v>
      </c>
      <c r="F381" s="113">
        <f>SUM(F382)</f>
        <v>0</v>
      </c>
      <c r="G381" s="99" t="e">
        <f t="shared" si="32"/>
        <v>#DIV/0!</v>
      </c>
      <c r="H381" s="99" t="e">
        <f t="shared" si="33"/>
        <v>#DIV/0!</v>
      </c>
    </row>
    <row r="382" spans="1:8" s="182" customFormat="1" ht="15" customHeight="1">
      <c r="A382" s="100">
        <v>4241</v>
      </c>
      <c r="B382" s="101" t="s">
        <v>144</v>
      </c>
      <c r="C382" s="102"/>
      <c r="D382" s="103"/>
      <c r="E382" s="103"/>
      <c r="F382" s="103"/>
      <c r="G382" s="8" t="e">
        <f t="shared" si="32"/>
        <v>#DIV/0!</v>
      </c>
      <c r="H382" s="8" t="e">
        <f t="shared" si="33"/>
        <v>#DIV/0!</v>
      </c>
    </row>
    <row r="383" spans="1:8" ht="15">
      <c r="A383" s="255" t="s">
        <v>6</v>
      </c>
      <c r="B383" s="255"/>
      <c r="C383" s="93">
        <f>C375</f>
        <v>13263.919999999998</v>
      </c>
      <c r="D383" s="93">
        <f>D375</f>
        <v>49895</v>
      </c>
      <c r="E383" s="93">
        <f>E375</f>
        <v>57962</v>
      </c>
      <c r="F383" s="93">
        <f>F375</f>
        <v>13034.21</v>
      </c>
      <c r="G383" s="75">
        <f t="shared" si="32"/>
        <v>98.26815903594111</v>
      </c>
      <c r="H383" s="75">
        <f t="shared" si="33"/>
        <v>22.487509057658464</v>
      </c>
    </row>
    <row r="384" spans="4:7" ht="15">
      <c r="D384" s="3"/>
      <c r="E384" s="3"/>
      <c r="F384" s="3"/>
      <c r="G384" s="3"/>
    </row>
    <row r="385" spans="1:8" ht="15">
      <c r="A385" s="87" t="s">
        <v>81</v>
      </c>
      <c r="B385" s="89"/>
      <c r="C385" s="9"/>
      <c r="D385" s="24"/>
      <c r="E385" s="24"/>
      <c r="F385" s="24"/>
      <c r="G385" s="24"/>
      <c r="H385" s="29"/>
    </row>
    <row r="386" spans="1:8" ht="15" customHeight="1">
      <c r="A386" s="258" t="s">
        <v>77</v>
      </c>
      <c r="B386" s="254" t="s">
        <v>3</v>
      </c>
      <c r="C386" s="241" t="s">
        <v>213</v>
      </c>
      <c r="D386" s="243" t="s">
        <v>217</v>
      </c>
      <c r="E386" s="243" t="s">
        <v>218</v>
      </c>
      <c r="F386" s="243" t="s">
        <v>219</v>
      </c>
      <c r="G386" s="256" t="s">
        <v>74</v>
      </c>
      <c r="H386" s="256" t="s">
        <v>74</v>
      </c>
    </row>
    <row r="387" spans="1:8" ht="27" customHeight="1">
      <c r="A387" s="258"/>
      <c r="B387" s="254"/>
      <c r="C387" s="242"/>
      <c r="D387" s="244"/>
      <c r="E387" s="244"/>
      <c r="F387" s="244"/>
      <c r="G387" s="256"/>
      <c r="H387" s="256"/>
    </row>
    <row r="388" spans="1:8" ht="15">
      <c r="A388" s="246">
        <v>1</v>
      </c>
      <c r="B388" s="246"/>
      <c r="C388" s="226">
        <v>2</v>
      </c>
      <c r="D388" s="46">
        <v>3</v>
      </c>
      <c r="E388" s="46">
        <v>4</v>
      </c>
      <c r="F388" s="46">
        <v>5</v>
      </c>
      <c r="G388" s="46" t="s">
        <v>75</v>
      </c>
      <c r="H388" s="46" t="s">
        <v>76</v>
      </c>
    </row>
    <row r="389" spans="1:8" ht="30">
      <c r="A389" s="126">
        <v>42</v>
      </c>
      <c r="B389" s="127" t="s">
        <v>22</v>
      </c>
      <c r="C389" s="75">
        <f>SUM(C390)</f>
        <v>24300</v>
      </c>
      <c r="D389" s="75">
        <f>SUM(D390)</f>
        <v>0</v>
      </c>
      <c r="E389" s="75">
        <f>SUM(E390)</f>
        <v>30000</v>
      </c>
      <c r="F389" s="75">
        <f>SUM(F390)</f>
        <v>7299</v>
      </c>
      <c r="G389" s="75">
        <f>F389/C389*100</f>
        <v>30.037037037037035</v>
      </c>
      <c r="H389" s="75">
        <f>F389/E389*100</f>
        <v>24.33</v>
      </c>
    </row>
    <row r="390" spans="1:8" ht="15">
      <c r="A390" s="97">
        <v>422</v>
      </c>
      <c r="B390" s="98" t="s">
        <v>21</v>
      </c>
      <c r="C390" s="152">
        <f>SUM(C391:C392)</f>
        <v>24300</v>
      </c>
      <c r="D390" s="152">
        <f>SUM(D391:D392)</f>
        <v>0</v>
      </c>
      <c r="E390" s="152">
        <f>SUM(E391:E392)</f>
        <v>30000</v>
      </c>
      <c r="F390" s="152">
        <f>SUM(F391:F392)</f>
        <v>7299</v>
      </c>
      <c r="G390" s="99">
        <f>F390/C390*100</f>
        <v>30.037037037037035</v>
      </c>
      <c r="H390" s="99">
        <f>F390/E390*100</f>
        <v>24.33</v>
      </c>
    </row>
    <row r="391" spans="1:8" ht="15">
      <c r="A391" s="158" t="s">
        <v>112</v>
      </c>
      <c r="B391" s="159" t="s">
        <v>113</v>
      </c>
      <c r="C391" s="219">
        <v>24300</v>
      </c>
      <c r="D391" s="103"/>
      <c r="E391" s="103">
        <v>10000</v>
      </c>
      <c r="F391" s="103">
        <v>7299</v>
      </c>
      <c r="G391" s="8">
        <f>F391/C391*100</f>
        <v>30.037037037037035</v>
      </c>
      <c r="H391" s="8">
        <f>F391/E391*100</f>
        <v>72.99</v>
      </c>
    </row>
    <row r="392" spans="1:8" ht="15">
      <c r="A392" s="158">
        <v>4226</v>
      </c>
      <c r="B392" s="159" t="s">
        <v>145</v>
      </c>
      <c r="C392" s="219"/>
      <c r="D392" s="103"/>
      <c r="E392" s="103">
        <v>20000</v>
      </c>
      <c r="F392" s="103"/>
      <c r="G392" s="8" t="e">
        <f>F392/C392*100</f>
        <v>#DIV/0!</v>
      </c>
      <c r="H392" s="8">
        <f>F392/E392*100</f>
        <v>0</v>
      </c>
    </row>
    <row r="393" spans="1:8" ht="15">
      <c r="A393" s="255" t="s">
        <v>6</v>
      </c>
      <c r="B393" s="255"/>
      <c r="C393" s="93">
        <f>C389</f>
        <v>24300</v>
      </c>
      <c r="D393" s="93">
        <f>D389</f>
        <v>0</v>
      </c>
      <c r="E393" s="93">
        <f>E389</f>
        <v>30000</v>
      </c>
      <c r="F393" s="93">
        <f>F389</f>
        <v>7299</v>
      </c>
      <c r="G393" s="75">
        <f>F393/C393*100</f>
        <v>30.037037037037035</v>
      </c>
      <c r="H393" s="75">
        <f>F393/E393*100</f>
        <v>24.33</v>
      </c>
    </row>
    <row r="394" spans="4:7" ht="15">
      <c r="D394" s="3"/>
      <c r="E394" s="3"/>
      <c r="F394" s="3"/>
      <c r="G394" s="3"/>
    </row>
    <row r="395" spans="1:8" ht="15">
      <c r="A395" s="87" t="s">
        <v>203</v>
      </c>
      <c r="B395" s="89"/>
      <c r="C395" s="9"/>
      <c r="D395" s="24"/>
      <c r="E395" s="24"/>
      <c r="F395" s="24"/>
      <c r="G395" s="24"/>
      <c r="H395" s="29"/>
    </row>
    <row r="396" spans="1:8" ht="15" customHeight="1">
      <c r="A396" s="258" t="s">
        <v>77</v>
      </c>
      <c r="B396" s="254" t="s">
        <v>3</v>
      </c>
      <c r="C396" s="241" t="s">
        <v>213</v>
      </c>
      <c r="D396" s="243" t="s">
        <v>217</v>
      </c>
      <c r="E396" s="243" t="s">
        <v>218</v>
      </c>
      <c r="F396" s="243" t="s">
        <v>219</v>
      </c>
      <c r="G396" s="256" t="s">
        <v>74</v>
      </c>
      <c r="H396" s="256" t="s">
        <v>74</v>
      </c>
    </row>
    <row r="397" spans="1:8" ht="25.5" customHeight="1">
      <c r="A397" s="258"/>
      <c r="B397" s="254"/>
      <c r="C397" s="242"/>
      <c r="D397" s="244"/>
      <c r="E397" s="244"/>
      <c r="F397" s="244"/>
      <c r="G397" s="256"/>
      <c r="H397" s="256"/>
    </row>
    <row r="398" spans="1:8" ht="15">
      <c r="A398" s="246">
        <v>1</v>
      </c>
      <c r="B398" s="246"/>
      <c r="C398" s="226">
        <v>2</v>
      </c>
      <c r="D398" s="46">
        <v>3</v>
      </c>
      <c r="E398" s="46">
        <v>4</v>
      </c>
      <c r="F398" s="46">
        <v>5</v>
      </c>
      <c r="G398" s="46" t="s">
        <v>75</v>
      </c>
      <c r="H398" s="46" t="s">
        <v>76</v>
      </c>
    </row>
    <row r="399" spans="1:8" ht="15">
      <c r="A399" s="132">
        <v>42</v>
      </c>
      <c r="B399" s="133" t="s">
        <v>166</v>
      </c>
      <c r="C399" s="154">
        <f>SUM(C400,C404)</f>
        <v>60326.02</v>
      </c>
      <c r="D399" s="154">
        <f>SUM(D400,D404)</f>
        <v>30000</v>
      </c>
      <c r="E399" s="154">
        <f>SUM(E400,E404)</f>
        <v>25000</v>
      </c>
      <c r="F399" s="154">
        <f>SUM(F400,F404)</f>
        <v>34152.26</v>
      </c>
      <c r="G399" s="75">
        <f aca="true" t="shared" si="34" ref="G399:G406">F399/C399*100</f>
        <v>56.61281815044321</v>
      </c>
      <c r="H399" s="75">
        <f aca="true" t="shared" si="35" ref="H399:H406">F399/E399*100</f>
        <v>136.60904</v>
      </c>
    </row>
    <row r="400" spans="1:8" ht="15">
      <c r="A400" s="110">
        <v>422</v>
      </c>
      <c r="B400" s="111" t="s">
        <v>21</v>
      </c>
      <c r="C400" s="113">
        <f>SUM(C401:C403)</f>
        <v>0</v>
      </c>
      <c r="D400" s="113">
        <f>SUM(D401:D403)</f>
        <v>0</v>
      </c>
      <c r="E400" s="113">
        <f>SUM(E401:E403)</f>
        <v>0</v>
      </c>
      <c r="F400" s="113">
        <f>SUM(F401:F403)</f>
        <v>0</v>
      </c>
      <c r="G400" s="99" t="e">
        <f t="shared" si="34"/>
        <v>#DIV/0!</v>
      </c>
      <c r="H400" s="99" t="e">
        <f t="shared" si="35"/>
        <v>#DIV/0!</v>
      </c>
    </row>
    <row r="401" spans="1:8" s="182" customFormat="1" ht="15">
      <c r="A401" s="100">
        <v>4221</v>
      </c>
      <c r="B401" s="101" t="s">
        <v>113</v>
      </c>
      <c r="C401" s="102"/>
      <c r="D401" s="103"/>
      <c r="E401" s="103"/>
      <c r="F401" s="103"/>
      <c r="G401" s="8" t="e">
        <f t="shared" si="34"/>
        <v>#DIV/0!</v>
      </c>
      <c r="H401" s="8" t="e">
        <f t="shared" si="35"/>
        <v>#DIV/0!</v>
      </c>
    </row>
    <row r="402" spans="1:8" s="182" customFormat="1" ht="15">
      <c r="A402" s="100">
        <v>4226</v>
      </c>
      <c r="B402" s="101" t="s">
        <v>145</v>
      </c>
      <c r="C402" s="102"/>
      <c r="D402" s="103"/>
      <c r="E402" s="103"/>
      <c r="F402" s="103"/>
      <c r="G402" s="8" t="e">
        <f t="shared" si="34"/>
        <v>#DIV/0!</v>
      </c>
      <c r="H402" s="8" t="e">
        <f t="shared" si="35"/>
        <v>#DIV/0!</v>
      </c>
    </row>
    <row r="403" spans="1:8" s="182" customFormat="1" ht="15">
      <c r="A403" s="100">
        <v>4227</v>
      </c>
      <c r="B403" s="101" t="s">
        <v>187</v>
      </c>
      <c r="C403" s="102"/>
      <c r="D403" s="103"/>
      <c r="E403" s="103"/>
      <c r="F403" s="103"/>
      <c r="G403" s="8" t="e">
        <f t="shared" si="34"/>
        <v>#DIV/0!</v>
      </c>
      <c r="H403" s="8" t="e">
        <f t="shared" si="35"/>
        <v>#DIV/0!</v>
      </c>
    </row>
    <row r="404" spans="1:8" s="182" customFormat="1" ht="15">
      <c r="A404" s="110">
        <v>424</v>
      </c>
      <c r="B404" s="111" t="s">
        <v>167</v>
      </c>
      <c r="C404" s="113">
        <f>SUM(C405)</f>
        <v>60326.02</v>
      </c>
      <c r="D404" s="113">
        <f>SUM(D405)</f>
        <v>30000</v>
      </c>
      <c r="E404" s="113">
        <f>SUM(E405)</f>
        <v>25000</v>
      </c>
      <c r="F404" s="113">
        <f>SUM(F405)</f>
        <v>34152.26</v>
      </c>
      <c r="G404" s="99">
        <f t="shared" si="34"/>
        <v>56.61281815044321</v>
      </c>
      <c r="H404" s="99">
        <f t="shared" si="35"/>
        <v>136.60904</v>
      </c>
    </row>
    <row r="405" spans="1:8" s="182" customFormat="1" ht="15">
      <c r="A405" s="100">
        <v>4241</v>
      </c>
      <c r="B405" s="101" t="s">
        <v>144</v>
      </c>
      <c r="C405" s="102">
        <v>60326.02</v>
      </c>
      <c r="D405" s="103">
        <v>30000</v>
      </c>
      <c r="E405" s="103">
        <v>25000</v>
      </c>
      <c r="F405" s="103">
        <v>34152.26</v>
      </c>
      <c r="G405" s="8">
        <f t="shared" si="34"/>
        <v>56.61281815044321</v>
      </c>
      <c r="H405" s="8">
        <f t="shared" si="35"/>
        <v>136.60904</v>
      </c>
    </row>
    <row r="406" spans="1:8" ht="15">
      <c r="A406" s="255" t="s">
        <v>6</v>
      </c>
      <c r="B406" s="255"/>
      <c r="C406" s="93">
        <f>C399</f>
        <v>60326.02</v>
      </c>
      <c r="D406" s="93">
        <f>D399</f>
        <v>30000</v>
      </c>
      <c r="E406" s="93">
        <f>E399</f>
        <v>25000</v>
      </c>
      <c r="F406" s="93">
        <f>F399</f>
        <v>34152.26</v>
      </c>
      <c r="G406" s="75">
        <f t="shared" si="34"/>
        <v>56.61281815044321</v>
      </c>
      <c r="H406" s="75">
        <f t="shared" si="35"/>
        <v>136.60904</v>
      </c>
    </row>
    <row r="407" spans="4:7" ht="15">
      <c r="D407" s="3"/>
      <c r="E407" s="3"/>
      <c r="F407" s="3"/>
      <c r="G407" s="3"/>
    </row>
    <row r="408" spans="1:8" ht="15">
      <c r="A408" s="87" t="s">
        <v>116</v>
      </c>
      <c r="B408" s="89"/>
      <c r="C408" s="9"/>
      <c r="D408" s="24"/>
      <c r="E408" s="24"/>
      <c r="F408" s="24"/>
      <c r="G408" s="24"/>
      <c r="H408" s="29"/>
    </row>
    <row r="409" spans="1:8" ht="15" customHeight="1">
      <c r="A409" s="258" t="s">
        <v>77</v>
      </c>
      <c r="B409" s="254" t="s">
        <v>3</v>
      </c>
      <c r="C409" s="241" t="s">
        <v>213</v>
      </c>
      <c r="D409" s="243" t="s">
        <v>217</v>
      </c>
      <c r="E409" s="243" t="s">
        <v>218</v>
      </c>
      <c r="F409" s="243" t="s">
        <v>219</v>
      </c>
      <c r="G409" s="256" t="s">
        <v>74</v>
      </c>
      <c r="H409" s="256" t="s">
        <v>74</v>
      </c>
    </row>
    <row r="410" spans="1:8" ht="24" customHeight="1">
      <c r="A410" s="258"/>
      <c r="B410" s="254"/>
      <c r="C410" s="242"/>
      <c r="D410" s="244"/>
      <c r="E410" s="244"/>
      <c r="F410" s="244"/>
      <c r="G410" s="256"/>
      <c r="H410" s="256"/>
    </row>
    <row r="411" spans="1:8" ht="15">
      <c r="A411" s="246">
        <v>1</v>
      </c>
      <c r="B411" s="246"/>
      <c r="C411" s="226">
        <v>2</v>
      </c>
      <c r="D411" s="46">
        <v>3</v>
      </c>
      <c r="E411" s="46">
        <v>4</v>
      </c>
      <c r="F411" s="46">
        <v>5</v>
      </c>
      <c r="G411" s="46" t="s">
        <v>75</v>
      </c>
      <c r="H411" s="46" t="s">
        <v>76</v>
      </c>
    </row>
    <row r="412" spans="1:8" ht="30">
      <c r="A412" s="126">
        <v>42</v>
      </c>
      <c r="B412" s="127" t="s">
        <v>22</v>
      </c>
      <c r="C412" s="75">
        <f>SUM(C413,C416)</f>
        <v>0</v>
      </c>
      <c r="D412" s="75">
        <f>SUM(D413,D416)</f>
        <v>0</v>
      </c>
      <c r="E412" s="75">
        <f>SUM(E413,E416)</f>
        <v>0</v>
      </c>
      <c r="F412" s="75">
        <f>SUM(F413,F416)</f>
        <v>0</v>
      </c>
      <c r="G412" s="75" t="e">
        <f>F412/C412*100</f>
        <v>#DIV/0!</v>
      </c>
      <c r="H412" s="75" t="e">
        <f>F412/E412*100</f>
        <v>#DIV/0!</v>
      </c>
    </row>
    <row r="413" spans="1:8" ht="15">
      <c r="A413" s="97">
        <v>422</v>
      </c>
      <c r="B413" s="98" t="s">
        <v>21</v>
      </c>
      <c r="C413" s="152">
        <f>SUM(C414:C415)</f>
        <v>0</v>
      </c>
      <c r="D413" s="152">
        <f>SUM(D414:D415)</f>
        <v>0</v>
      </c>
      <c r="E413" s="152">
        <f>SUM(E414:E415)</f>
        <v>0</v>
      </c>
      <c r="F413" s="152">
        <f>SUM(F414:F415)</f>
        <v>0</v>
      </c>
      <c r="G413" s="99" t="e">
        <f aca="true" t="shared" si="36" ref="G413:G418">F413/C413*100</f>
        <v>#DIV/0!</v>
      </c>
      <c r="H413" s="99" t="e">
        <f aca="true" t="shared" si="37" ref="H413:H418">F413/E413*100</f>
        <v>#DIV/0!</v>
      </c>
    </row>
    <row r="414" spans="1:8" ht="15">
      <c r="A414" s="158" t="s">
        <v>112</v>
      </c>
      <c r="B414" s="159" t="s">
        <v>113</v>
      </c>
      <c r="C414" s="219"/>
      <c r="D414" s="103"/>
      <c r="E414" s="103"/>
      <c r="F414" s="103"/>
      <c r="G414" s="8" t="e">
        <f t="shared" si="36"/>
        <v>#DIV/0!</v>
      </c>
      <c r="H414" s="8" t="e">
        <f t="shared" si="37"/>
        <v>#DIV/0!</v>
      </c>
    </row>
    <row r="415" spans="1:8" ht="15">
      <c r="A415" s="158">
        <v>4226</v>
      </c>
      <c r="B415" s="159" t="s">
        <v>145</v>
      </c>
      <c r="C415" s="219"/>
      <c r="D415" s="103"/>
      <c r="E415" s="103"/>
      <c r="F415" s="103"/>
      <c r="G415" s="8" t="e">
        <f t="shared" si="36"/>
        <v>#DIV/0!</v>
      </c>
      <c r="H415" s="8" t="e">
        <f t="shared" si="37"/>
        <v>#DIV/0!</v>
      </c>
    </row>
    <row r="416" spans="1:8" ht="15">
      <c r="A416" s="97">
        <v>422</v>
      </c>
      <c r="B416" s="98" t="s">
        <v>21</v>
      </c>
      <c r="C416" s="152">
        <f>SUM(C417)</f>
        <v>0</v>
      </c>
      <c r="D416" s="152">
        <f>SUM(D417)</f>
        <v>0</v>
      </c>
      <c r="E416" s="152">
        <f>SUM(E417)</f>
        <v>0</v>
      </c>
      <c r="F416" s="152">
        <f>SUM(F417)</f>
        <v>0</v>
      </c>
      <c r="G416" s="99" t="e">
        <f>F416/C416*100</f>
        <v>#DIV/0!</v>
      </c>
      <c r="H416" s="99" t="e">
        <f>F416/E416*100</f>
        <v>#DIV/0!</v>
      </c>
    </row>
    <row r="417" spans="1:8" ht="15">
      <c r="A417" s="100">
        <v>4262</v>
      </c>
      <c r="B417" s="101" t="s">
        <v>188</v>
      </c>
      <c r="C417" s="219"/>
      <c r="D417" s="103"/>
      <c r="E417" s="103"/>
      <c r="F417" s="103"/>
      <c r="G417" s="8" t="e">
        <f>F417/C417*100</f>
        <v>#DIV/0!</v>
      </c>
      <c r="H417" s="8" t="e">
        <f>F417/E417*100</f>
        <v>#DIV/0!</v>
      </c>
    </row>
    <row r="418" spans="1:8" ht="15">
      <c r="A418" s="255" t="s">
        <v>6</v>
      </c>
      <c r="B418" s="255"/>
      <c r="C418" s="93">
        <f>C412</f>
        <v>0</v>
      </c>
      <c r="D418" s="93">
        <f>D412</f>
        <v>0</v>
      </c>
      <c r="E418" s="93">
        <f>E412</f>
        <v>0</v>
      </c>
      <c r="F418" s="93">
        <f>F412</f>
        <v>0</v>
      </c>
      <c r="G418" s="75" t="e">
        <f t="shared" si="36"/>
        <v>#DIV/0!</v>
      </c>
      <c r="H418" s="75" t="e">
        <f t="shared" si="37"/>
        <v>#DIV/0!</v>
      </c>
    </row>
    <row r="419" spans="1:8" ht="15.75" thickBot="1">
      <c r="A419" s="25"/>
      <c r="B419" s="25"/>
      <c r="C419" s="9"/>
      <c r="D419" s="24"/>
      <c r="E419" s="24"/>
      <c r="F419" s="24"/>
      <c r="G419" s="24"/>
      <c r="H419" s="24"/>
    </row>
    <row r="420" spans="1:12" ht="20.25" thickBot="1">
      <c r="A420" s="270" t="s">
        <v>56</v>
      </c>
      <c r="B420" s="271"/>
      <c r="C420" s="173">
        <f>C434</f>
        <v>13353448.029999997</v>
      </c>
      <c r="D420" s="173">
        <f>D434</f>
        <v>13141215.28</v>
      </c>
      <c r="E420" s="173">
        <f>E434</f>
        <v>14236300.08</v>
      </c>
      <c r="F420" s="173">
        <f>F434</f>
        <v>13979479.48</v>
      </c>
      <c r="G420" s="174">
        <f>F420/C420*100</f>
        <v>104.6881633012953</v>
      </c>
      <c r="H420" s="175">
        <f>F420/E420*100</f>
        <v>98.19601582885433</v>
      </c>
      <c r="K420" s="3"/>
      <c r="L420" s="3"/>
    </row>
    <row r="421" spans="1:8" ht="19.5">
      <c r="A421" s="40"/>
      <c r="B421" s="40"/>
      <c r="C421" s="40"/>
      <c r="D421" s="40"/>
      <c r="E421" s="40"/>
      <c r="F421" s="40"/>
      <c r="G421" s="40"/>
      <c r="H421" s="40"/>
    </row>
    <row r="422" spans="1:7" ht="20.25">
      <c r="A422" s="268" t="s">
        <v>24</v>
      </c>
      <c r="B422" s="268"/>
      <c r="C422" s="268"/>
      <c r="D422" s="268"/>
      <c r="E422" s="268"/>
      <c r="F422" s="268"/>
      <c r="G422" s="268"/>
    </row>
    <row r="423" ht="15">
      <c r="G423" s="30"/>
    </row>
    <row r="424" spans="1:8" ht="15" customHeight="1">
      <c r="A424" s="239" t="s">
        <v>77</v>
      </c>
      <c r="B424" s="241" t="s">
        <v>3</v>
      </c>
      <c r="C424" s="241" t="s">
        <v>213</v>
      </c>
      <c r="D424" s="243" t="s">
        <v>217</v>
      </c>
      <c r="E424" s="243" t="s">
        <v>218</v>
      </c>
      <c r="F424" s="243" t="s">
        <v>219</v>
      </c>
      <c r="G424" s="243" t="s">
        <v>74</v>
      </c>
      <c r="H424" s="243" t="s">
        <v>74</v>
      </c>
    </row>
    <row r="425" spans="1:8" ht="38.25" customHeight="1">
      <c r="A425" s="240"/>
      <c r="B425" s="242"/>
      <c r="C425" s="242"/>
      <c r="D425" s="244"/>
      <c r="E425" s="244"/>
      <c r="F425" s="244"/>
      <c r="G425" s="244"/>
      <c r="H425" s="244"/>
    </row>
    <row r="426" spans="1:8" ht="15">
      <c r="A426" s="246">
        <v>1</v>
      </c>
      <c r="B426" s="246"/>
      <c r="C426" s="226">
        <v>2</v>
      </c>
      <c r="D426" s="46">
        <v>3</v>
      </c>
      <c r="E426" s="46">
        <v>4</v>
      </c>
      <c r="F426" s="46">
        <v>5</v>
      </c>
      <c r="G426" s="46" t="s">
        <v>75</v>
      </c>
      <c r="H426" s="46" t="s">
        <v>76</v>
      </c>
    </row>
    <row r="427" spans="1:8" ht="15">
      <c r="A427" s="161">
        <v>1</v>
      </c>
      <c r="B427" s="162" t="s">
        <v>0</v>
      </c>
      <c r="C427" s="106">
        <f>C147+C342</f>
        <v>1344489.04</v>
      </c>
      <c r="D427" s="106">
        <f>D147+D342</f>
        <v>1148097.28</v>
      </c>
      <c r="E427" s="106">
        <f>E147+E342</f>
        <v>1178378.27</v>
      </c>
      <c r="F427" s="106">
        <f>F147+F342</f>
        <v>1162438.47</v>
      </c>
      <c r="G427" s="8">
        <f>F427/C427*100</f>
        <v>86.45949765421665</v>
      </c>
      <c r="H427" s="8">
        <f>F427/E427*100</f>
        <v>98.64731042604849</v>
      </c>
    </row>
    <row r="428" spans="1:8" ht="15">
      <c r="A428" s="161">
        <v>3</v>
      </c>
      <c r="B428" s="162" t="s">
        <v>25</v>
      </c>
      <c r="C428" s="106">
        <f>C189+C359</f>
        <v>37092.380000000005</v>
      </c>
      <c r="D428" s="106">
        <f>D189+D359</f>
        <v>35193</v>
      </c>
      <c r="E428" s="106">
        <f>E189+E359</f>
        <v>89239.56</v>
      </c>
      <c r="F428" s="106">
        <f>F189+F359</f>
        <v>106890.45000000001</v>
      </c>
      <c r="G428" s="8">
        <f aca="true" t="shared" si="38" ref="G428:G434">F428/C428*100</f>
        <v>288.17360870345874</v>
      </c>
      <c r="H428" s="8">
        <f aca="true" t="shared" si="39" ref="H428:H434">F428/E428*100</f>
        <v>119.77922123327369</v>
      </c>
    </row>
    <row r="429" spans="1:8" ht="15">
      <c r="A429" s="161">
        <v>93</v>
      </c>
      <c r="B429" s="162" t="s">
        <v>31</v>
      </c>
      <c r="C429" s="106">
        <f>C207+C369</f>
        <v>11246.7</v>
      </c>
      <c r="D429" s="106">
        <f>D207+D369</f>
        <v>0</v>
      </c>
      <c r="E429" s="106">
        <f>E207+E369</f>
        <v>33597.94</v>
      </c>
      <c r="F429" s="106">
        <f>F207+F369</f>
        <v>9024.42</v>
      </c>
      <c r="G429" s="8">
        <f t="shared" si="38"/>
        <v>80.2406039104804</v>
      </c>
      <c r="H429" s="8">
        <f t="shared" si="39"/>
        <v>26.860039633382282</v>
      </c>
    </row>
    <row r="430" spans="1:8" ht="15">
      <c r="A430" s="161">
        <v>4</v>
      </c>
      <c r="B430" s="162" t="s">
        <v>1</v>
      </c>
      <c r="C430" s="106">
        <f>C252+C383</f>
        <v>537890.51</v>
      </c>
      <c r="D430" s="106">
        <f>D252+D383</f>
        <v>622925</v>
      </c>
      <c r="E430" s="106">
        <f>E252+E383</f>
        <v>522426.53</v>
      </c>
      <c r="F430" s="106">
        <f>F252+F383</f>
        <v>451747.56000000006</v>
      </c>
      <c r="G430" s="8">
        <f>G252</f>
        <v>83.62392573353937</v>
      </c>
      <c r="H430" s="8">
        <f t="shared" si="39"/>
        <v>86.47102205931235</v>
      </c>
    </row>
    <row r="431" spans="1:8" ht="15">
      <c r="A431" s="161">
        <v>94</v>
      </c>
      <c r="B431" s="162" t="s">
        <v>32</v>
      </c>
      <c r="C431" s="106">
        <f>C273+C393</f>
        <v>44192.55</v>
      </c>
      <c r="D431" s="106">
        <f>D273+D393</f>
        <v>0</v>
      </c>
      <c r="E431" s="106">
        <f>E273+E393</f>
        <v>42322.78</v>
      </c>
      <c r="F431" s="106">
        <f>F273+F393</f>
        <v>13081.69</v>
      </c>
      <c r="G431" s="8">
        <f t="shared" si="38"/>
        <v>29.60157311583061</v>
      </c>
      <c r="H431" s="8">
        <f t="shared" si="39"/>
        <v>30.90933535084416</v>
      </c>
    </row>
    <row r="432" spans="1:18" s="11" customFormat="1" ht="15">
      <c r="A432" s="161">
        <v>5</v>
      </c>
      <c r="B432" s="162" t="s">
        <v>26</v>
      </c>
      <c r="C432" s="106">
        <f>C317+C406</f>
        <v>11374034.429999998</v>
      </c>
      <c r="D432" s="106">
        <f>D317+D406</f>
        <v>11335000</v>
      </c>
      <c r="E432" s="106">
        <f>E317+E406</f>
        <v>12370335</v>
      </c>
      <c r="F432" s="106">
        <f>F317+F406</f>
        <v>12236296.89</v>
      </c>
      <c r="G432" s="8">
        <f t="shared" si="38"/>
        <v>107.58097283164285</v>
      </c>
      <c r="H432" s="8">
        <f t="shared" si="39"/>
        <v>98.9164552940563</v>
      </c>
      <c r="I432" s="3"/>
      <c r="J432" s="190"/>
      <c r="K432" s="190"/>
      <c r="L432" s="190"/>
      <c r="M432" s="190"/>
      <c r="N432" s="190"/>
      <c r="O432" s="190"/>
      <c r="P432" s="190"/>
      <c r="Q432" s="190"/>
      <c r="R432" s="190"/>
    </row>
    <row r="433" spans="1:8" ht="15">
      <c r="A433" s="161">
        <v>95</v>
      </c>
      <c r="B433" s="162" t="s">
        <v>70</v>
      </c>
      <c r="C433" s="212">
        <f>C331+C418</f>
        <v>4502.42</v>
      </c>
      <c r="D433" s="212">
        <f>D331+D418</f>
        <v>0</v>
      </c>
      <c r="E433" s="212">
        <f>E331+E418</f>
        <v>0</v>
      </c>
      <c r="F433" s="212">
        <f>F331+F418</f>
        <v>0</v>
      </c>
      <c r="G433" s="8">
        <f t="shared" si="38"/>
        <v>0</v>
      </c>
      <c r="H433" s="8" t="e">
        <f t="shared" si="39"/>
        <v>#DIV/0!</v>
      </c>
    </row>
    <row r="434" spans="1:8" ht="15">
      <c r="A434" s="273" t="s">
        <v>122</v>
      </c>
      <c r="B434" s="273"/>
      <c r="C434" s="8">
        <f>SUM(C427:C433)</f>
        <v>13353448.029999997</v>
      </c>
      <c r="D434" s="8">
        <f>SUM(D427:D433)</f>
        <v>13141215.28</v>
      </c>
      <c r="E434" s="8">
        <f>SUM(E427:E433)</f>
        <v>14236300.08</v>
      </c>
      <c r="F434" s="8">
        <f>SUM(F427:F433)</f>
        <v>13979479.48</v>
      </c>
      <c r="G434" s="8">
        <f t="shared" si="38"/>
        <v>104.6881633012953</v>
      </c>
      <c r="H434" s="8">
        <f t="shared" si="39"/>
        <v>98.19601582885433</v>
      </c>
    </row>
    <row r="435" spans="3:6" ht="15">
      <c r="C435" s="55"/>
      <c r="D435" s="55"/>
      <c r="E435" s="55"/>
      <c r="F435" s="55"/>
    </row>
    <row r="436" spans="1:8" ht="20.25">
      <c r="A436" s="291" t="s">
        <v>125</v>
      </c>
      <c r="B436" s="291"/>
      <c r="C436" s="291"/>
      <c r="D436" s="291"/>
      <c r="E436" s="291"/>
      <c r="F436" s="291"/>
      <c r="G436" s="291"/>
      <c r="H436" s="291"/>
    </row>
    <row r="437" spans="1:8" ht="19.5">
      <c r="A437" s="70"/>
      <c r="B437" s="71"/>
      <c r="C437" s="72"/>
      <c r="D437" s="72"/>
      <c r="E437" s="72"/>
      <c r="F437" s="40"/>
      <c r="G437" s="40"/>
      <c r="H437" s="40"/>
    </row>
    <row r="438" spans="1:8" ht="19.5" customHeight="1">
      <c r="A438" s="294" t="s">
        <v>126</v>
      </c>
      <c r="B438" s="294"/>
      <c r="C438" s="294"/>
      <c r="D438" s="294"/>
      <c r="E438" s="294"/>
      <c r="F438" s="40"/>
      <c r="G438" s="40"/>
      <c r="H438" s="40"/>
    </row>
    <row r="439" spans="1:8" ht="19.5" customHeight="1">
      <c r="A439" s="239" t="s">
        <v>77</v>
      </c>
      <c r="B439" s="241" t="s">
        <v>3</v>
      </c>
      <c r="C439" s="241" t="s">
        <v>213</v>
      </c>
      <c r="D439" s="243" t="s">
        <v>217</v>
      </c>
      <c r="E439" s="243" t="s">
        <v>218</v>
      </c>
      <c r="F439" s="243" t="s">
        <v>219</v>
      </c>
      <c r="G439" s="243" t="s">
        <v>74</v>
      </c>
      <c r="H439" s="243" t="s">
        <v>74</v>
      </c>
    </row>
    <row r="440" spans="1:8" ht="24" customHeight="1">
      <c r="A440" s="240"/>
      <c r="B440" s="242"/>
      <c r="C440" s="242"/>
      <c r="D440" s="244"/>
      <c r="E440" s="244"/>
      <c r="F440" s="244"/>
      <c r="G440" s="244"/>
      <c r="H440" s="244"/>
    </row>
    <row r="441" spans="1:8" ht="15">
      <c r="A441" s="246">
        <v>1</v>
      </c>
      <c r="B441" s="246"/>
      <c r="C441" s="226">
        <v>2</v>
      </c>
      <c r="D441" s="46">
        <v>3</v>
      </c>
      <c r="E441" s="46">
        <v>4</v>
      </c>
      <c r="F441" s="46">
        <v>5</v>
      </c>
      <c r="G441" s="46" t="s">
        <v>75</v>
      </c>
      <c r="H441" s="46" t="s">
        <v>76</v>
      </c>
    </row>
    <row r="442" spans="1:8" ht="15">
      <c r="A442" s="107">
        <v>922</v>
      </c>
      <c r="B442" s="108" t="s">
        <v>127</v>
      </c>
      <c r="C442" s="8">
        <f>C443</f>
        <v>1261</v>
      </c>
      <c r="D442" s="8">
        <f>D443</f>
        <v>0</v>
      </c>
      <c r="E442" s="8">
        <f>E443</f>
        <v>1778</v>
      </c>
      <c r="F442" s="8">
        <f>F443</f>
        <v>1777.56</v>
      </c>
      <c r="G442" s="8">
        <f>F442/C442*100</f>
        <v>140.96431403647898</v>
      </c>
      <c r="H442" s="8">
        <f>F442/E442*100</f>
        <v>99.97525309336332</v>
      </c>
    </row>
    <row r="443" spans="1:8" ht="15">
      <c r="A443" s="100">
        <v>92222</v>
      </c>
      <c r="B443" s="101" t="s">
        <v>128</v>
      </c>
      <c r="C443" s="103">
        <v>1261</v>
      </c>
      <c r="D443" s="103"/>
      <c r="E443" s="156">
        <v>1778</v>
      </c>
      <c r="F443" s="156">
        <v>1777.56</v>
      </c>
      <c r="G443" s="8">
        <f>F443/C443*100</f>
        <v>140.96431403647898</v>
      </c>
      <c r="H443" s="8">
        <f>F443/E443*100</f>
        <v>99.97525309336332</v>
      </c>
    </row>
    <row r="444" spans="1:8" ht="15">
      <c r="A444" s="292" t="s">
        <v>6</v>
      </c>
      <c r="B444" s="293"/>
      <c r="C444" s="8">
        <f>SUM(C442)</f>
        <v>1261</v>
      </c>
      <c r="D444" s="8">
        <f>SUM(D442)</f>
        <v>0</v>
      </c>
      <c r="E444" s="8">
        <f>SUM(E442)</f>
        <v>1778</v>
      </c>
      <c r="F444" s="8">
        <f>SUM(F442)</f>
        <v>1777.56</v>
      </c>
      <c r="G444" s="79">
        <f>F444/C444*100</f>
        <v>140.96431403647898</v>
      </c>
      <c r="H444" s="80">
        <f>F444/E444*100</f>
        <v>99.97525309336332</v>
      </c>
    </row>
    <row r="445" spans="1:8" ht="19.5">
      <c r="A445" s="40"/>
      <c r="B445" s="40"/>
      <c r="C445" s="40"/>
      <c r="D445" s="40"/>
      <c r="E445" s="40"/>
      <c r="F445" s="40"/>
      <c r="G445" s="40"/>
      <c r="H445" s="40"/>
    </row>
    <row r="446" spans="1:8" ht="19.5">
      <c r="A446" s="290" t="s">
        <v>56</v>
      </c>
      <c r="B446" s="290"/>
      <c r="C446" s="38">
        <f>$C$420</f>
        <v>13353448.029999997</v>
      </c>
      <c r="D446" s="38">
        <f>$C$420</f>
        <v>13353448.029999997</v>
      </c>
      <c r="E446" s="38">
        <f>$C$420</f>
        <v>13353448.029999997</v>
      </c>
      <c r="F446" s="38">
        <f>$C$420</f>
        <v>13353448.029999997</v>
      </c>
      <c r="G446" s="8">
        <f>F446/C446*100</f>
        <v>100</v>
      </c>
      <c r="H446" s="8">
        <f>F446/E446*100</f>
        <v>100</v>
      </c>
    </row>
    <row r="447" spans="1:8" ht="19.5">
      <c r="A447" s="290" t="s">
        <v>129</v>
      </c>
      <c r="B447" s="290"/>
      <c r="C447" s="38">
        <f>SUM(C420-C444)</f>
        <v>13352187.029999997</v>
      </c>
      <c r="D447" s="38">
        <f>SUM(D420-D444)</f>
        <v>13141215.28</v>
      </c>
      <c r="E447" s="38">
        <f>SUM(E420-E444)</f>
        <v>14234522.08</v>
      </c>
      <c r="F447" s="38">
        <f>SUM(F420-F444)</f>
        <v>13977701.92</v>
      </c>
      <c r="G447" s="79">
        <f>F447/C447*100</f>
        <v>104.68473732875808</v>
      </c>
      <c r="H447" s="80">
        <f>F447/E447*100</f>
        <v>98.19579358859654</v>
      </c>
    </row>
    <row r="448" ht="15">
      <c r="G448" s="30"/>
    </row>
    <row r="449" ht="15">
      <c r="G449" s="30"/>
    </row>
    <row r="450" spans="1:7" ht="21.75" customHeight="1">
      <c r="A450" s="267" t="s">
        <v>72</v>
      </c>
      <c r="B450" s="267"/>
      <c r="C450" s="267"/>
      <c r="D450" s="267"/>
      <c r="E450" s="267"/>
      <c r="F450" s="267"/>
      <c r="G450" s="267"/>
    </row>
    <row r="451" ht="13.5" customHeight="1"/>
    <row r="452" spans="1:8" ht="13.5" customHeight="1">
      <c r="A452" s="272" t="s">
        <v>68</v>
      </c>
      <c r="B452" s="288" t="s">
        <v>69</v>
      </c>
      <c r="C452" s="241" t="s">
        <v>213</v>
      </c>
      <c r="D452" s="243" t="s">
        <v>217</v>
      </c>
      <c r="E452" s="243" t="s">
        <v>218</v>
      </c>
      <c r="F452" s="243" t="s">
        <v>219</v>
      </c>
      <c r="G452" s="256" t="s">
        <v>74</v>
      </c>
      <c r="H452" s="256" t="s">
        <v>74</v>
      </c>
    </row>
    <row r="453" spans="1:8" ht="15">
      <c r="A453" s="272"/>
      <c r="B453" s="288"/>
      <c r="C453" s="242"/>
      <c r="D453" s="244"/>
      <c r="E453" s="244"/>
      <c r="F453" s="244"/>
      <c r="G453" s="256"/>
      <c r="H453" s="256"/>
    </row>
    <row r="454" spans="1:8" ht="15">
      <c r="A454" s="246">
        <v>1</v>
      </c>
      <c r="B454" s="246"/>
      <c r="C454" s="226">
        <v>2</v>
      </c>
      <c r="D454" s="46">
        <v>3</v>
      </c>
      <c r="E454" s="46">
        <v>4</v>
      </c>
      <c r="F454" s="46">
        <v>5</v>
      </c>
      <c r="G454" s="46" t="s">
        <v>75</v>
      </c>
      <c r="H454" s="46" t="s">
        <v>76</v>
      </c>
    </row>
    <row r="455" spans="1:8" ht="15">
      <c r="A455" s="163">
        <v>1</v>
      </c>
      <c r="B455" s="164" t="s">
        <v>60</v>
      </c>
      <c r="C455" s="229"/>
      <c r="D455" s="166"/>
      <c r="E455" s="166"/>
      <c r="F455" s="166"/>
      <c r="G455" s="8"/>
      <c r="H455" s="8"/>
    </row>
    <row r="456" spans="1:8" ht="15">
      <c r="A456" s="165"/>
      <c r="B456" s="165" t="s">
        <v>59</v>
      </c>
      <c r="C456" s="166">
        <f>C12</f>
        <v>1343972.52</v>
      </c>
      <c r="D456" s="166">
        <f>D12</f>
        <v>1148097</v>
      </c>
      <c r="E456" s="166">
        <f>E12</f>
        <v>1180156</v>
      </c>
      <c r="F456" s="166">
        <f>F12</f>
        <v>1164216.04</v>
      </c>
      <c r="G456" s="8">
        <f>F456/C456*100</f>
        <v>86.62498843354327</v>
      </c>
      <c r="H456" s="8">
        <f>F456/E456*100</f>
        <v>98.6493344947617</v>
      </c>
    </row>
    <row r="457" spans="1:8" ht="15">
      <c r="A457" s="165"/>
      <c r="B457" s="165" t="s">
        <v>61</v>
      </c>
      <c r="C457" s="166">
        <f>C427+C443</f>
        <v>1345750.04</v>
      </c>
      <c r="D457" s="166">
        <f>D427+D443</f>
        <v>1148097.28</v>
      </c>
      <c r="E457" s="166">
        <f>E427+E443</f>
        <v>1180156.27</v>
      </c>
      <c r="F457" s="166">
        <f>F427+F443</f>
        <v>1164216.03</v>
      </c>
      <c r="G457" s="8">
        <f>F457/C457*100</f>
        <v>86.51056997182033</v>
      </c>
      <c r="H457" s="8">
        <f>F457/E457*100</f>
        <v>98.64931107809986</v>
      </c>
    </row>
    <row r="458" spans="1:8" ht="15">
      <c r="A458" s="269" t="s">
        <v>117</v>
      </c>
      <c r="B458" s="269"/>
      <c r="C458" s="211">
        <f>C456-C457</f>
        <v>-1777.5200000000186</v>
      </c>
      <c r="D458" s="211">
        <f>D456-D457</f>
        <v>-0.2800000000279397</v>
      </c>
      <c r="E458" s="211">
        <f>E456-E457</f>
        <v>-0.27000000001862645</v>
      </c>
      <c r="F458" s="211">
        <f>F456-F457</f>
        <v>0.010000000009313226</v>
      </c>
      <c r="G458" s="8">
        <f>F458/C458*100</f>
        <v>-0.0005625815748522166</v>
      </c>
      <c r="H458" s="8">
        <f>F458/E458*100</f>
        <v>-3.7037037068975396</v>
      </c>
    </row>
    <row r="459" spans="1:8" ht="15">
      <c r="A459" s="163" t="s">
        <v>62</v>
      </c>
      <c r="B459" s="164" t="s">
        <v>25</v>
      </c>
      <c r="C459" s="230"/>
      <c r="D459" s="231"/>
      <c r="E459" s="231"/>
      <c r="F459" s="231"/>
      <c r="G459" s="8"/>
      <c r="H459" s="8"/>
    </row>
    <row r="460" spans="1:8" ht="15">
      <c r="A460" s="165"/>
      <c r="B460" s="165" t="s">
        <v>59</v>
      </c>
      <c r="C460" s="215">
        <f>C24+C74</f>
        <v>81936.28</v>
      </c>
      <c r="D460" s="215">
        <f>D24+D74</f>
        <v>35193</v>
      </c>
      <c r="E460" s="215">
        <f>E24+E74</f>
        <v>122837.94</v>
      </c>
      <c r="F460" s="215">
        <f>F24+F74</f>
        <v>151241.5</v>
      </c>
      <c r="G460" s="8">
        <f aca="true" t="shared" si="40" ref="G460:G473">F460/C460*100</f>
        <v>184.58428915737937</v>
      </c>
      <c r="H460" s="8">
        <f aca="true" t="shared" si="41" ref="H460:H473">F460/E460*100</f>
        <v>123.1227908901761</v>
      </c>
    </row>
    <row r="461" spans="1:8" ht="15">
      <c r="A461" s="165"/>
      <c r="B461" s="165" t="s">
        <v>61</v>
      </c>
      <c r="C461" s="215">
        <f>C428+C429</f>
        <v>48339.08</v>
      </c>
      <c r="D461" s="215">
        <f>D428+D429</f>
        <v>35193</v>
      </c>
      <c r="E461" s="215">
        <f>E428+E429</f>
        <v>122837.5</v>
      </c>
      <c r="F461" s="215">
        <f>F428+F429</f>
        <v>115914.87000000001</v>
      </c>
      <c r="G461" s="8">
        <f t="shared" si="40"/>
        <v>239.7953581243168</v>
      </c>
      <c r="H461" s="8">
        <f t="shared" si="41"/>
        <v>94.36440012211256</v>
      </c>
    </row>
    <row r="462" spans="1:8" ht="15">
      <c r="A462" s="269" t="s">
        <v>118</v>
      </c>
      <c r="B462" s="269"/>
      <c r="C462" s="211">
        <f>C460-C461</f>
        <v>33597.2</v>
      </c>
      <c r="D462" s="211">
        <f>D460-D461</f>
        <v>0</v>
      </c>
      <c r="E462" s="211">
        <f>E460-E461</f>
        <v>0.4400000000023283</v>
      </c>
      <c r="F462" s="211">
        <f>F460-F461</f>
        <v>35326.62999999999</v>
      </c>
      <c r="G462" s="8">
        <f t="shared" si="40"/>
        <v>105.14754205707617</v>
      </c>
      <c r="H462" s="8">
        <f t="shared" si="41"/>
        <v>8028779.545412058</v>
      </c>
    </row>
    <row r="463" spans="1:8" ht="15">
      <c r="A463" s="163" t="s">
        <v>63</v>
      </c>
      <c r="B463" s="164" t="s">
        <v>64</v>
      </c>
      <c r="C463" s="230"/>
      <c r="D463" s="215"/>
      <c r="E463" s="215"/>
      <c r="F463" s="215"/>
      <c r="G463" s="8"/>
      <c r="H463" s="8"/>
    </row>
    <row r="464" spans="1:8" ht="15">
      <c r="A464" s="165"/>
      <c r="B464" s="165" t="s">
        <v>59</v>
      </c>
      <c r="C464" s="215">
        <f>C36+C82</f>
        <v>614697.1799999999</v>
      </c>
      <c r="D464" s="215">
        <f>D36+D82</f>
        <v>622925</v>
      </c>
      <c r="E464" s="215">
        <f>E36+E82</f>
        <v>564749.3099999999</v>
      </c>
      <c r="F464" s="215">
        <f>F36+F82</f>
        <v>532967.02</v>
      </c>
      <c r="G464" s="8">
        <f t="shared" si="40"/>
        <v>86.70399626690984</v>
      </c>
      <c r="H464" s="8">
        <f t="shared" si="41"/>
        <v>94.37231893209398</v>
      </c>
    </row>
    <row r="465" spans="1:8" ht="15">
      <c r="A465" s="165"/>
      <c r="B465" s="165" t="s">
        <v>61</v>
      </c>
      <c r="C465" s="215">
        <f>C430+C431</f>
        <v>582083.06</v>
      </c>
      <c r="D465" s="215">
        <f>D430+D431</f>
        <v>622925</v>
      </c>
      <c r="E465" s="215">
        <f>E430+E431</f>
        <v>564749.31</v>
      </c>
      <c r="F465" s="215">
        <f>F430+F431</f>
        <v>464829.25000000006</v>
      </c>
      <c r="G465" s="8">
        <f t="shared" si="40"/>
        <v>79.85617207276226</v>
      </c>
      <c r="H465" s="8">
        <f t="shared" si="41"/>
        <v>82.30718334122444</v>
      </c>
    </row>
    <row r="466" spans="1:8" ht="15">
      <c r="A466" s="269" t="s">
        <v>118</v>
      </c>
      <c r="B466" s="269"/>
      <c r="C466" s="211">
        <f>C464-C465</f>
        <v>32614.11999999988</v>
      </c>
      <c r="D466" s="211">
        <f>D464-D465</f>
        <v>0</v>
      </c>
      <c r="E466" s="211">
        <f>E464-E465</f>
        <v>0</v>
      </c>
      <c r="F466" s="211">
        <f>F464-F465</f>
        <v>68137.76999999996</v>
      </c>
      <c r="G466" s="8">
        <f t="shared" si="40"/>
        <v>208.92107467563196</v>
      </c>
      <c r="H466" s="8" t="e">
        <f t="shared" si="41"/>
        <v>#DIV/0!</v>
      </c>
    </row>
    <row r="467" spans="1:8" ht="15">
      <c r="A467" s="163" t="s">
        <v>65</v>
      </c>
      <c r="B467" s="164" t="s">
        <v>2</v>
      </c>
      <c r="C467" s="230"/>
      <c r="D467" s="215"/>
      <c r="E467" s="215"/>
      <c r="F467" s="215"/>
      <c r="G467" s="8"/>
      <c r="H467" s="8"/>
    </row>
    <row r="468" spans="1:8" ht="15">
      <c r="A468" s="165"/>
      <c r="B468" s="165" t="s">
        <v>59</v>
      </c>
      <c r="C468" s="215">
        <f>C51+C90</f>
        <v>11371236.85</v>
      </c>
      <c r="D468" s="215">
        <f>D51+D90</f>
        <v>11335000</v>
      </c>
      <c r="E468" s="215">
        <f>E51+E90</f>
        <v>12370335</v>
      </c>
      <c r="F468" s="215">
        <f>F51+F90</f>
        <v>12234359.57</v>
      </c>
      <c r="G468" s="8">
        <f t="shared" si="40"/>
        <v>107.59040314950437</v>
      </c>
      <c r="H468" s="8">
        <f t="shared" si="41"/>
        <v>98.90079427921718</v>
      </c>
    </row>
    <row r="469" spans="1:8" ht="15">
      <c r="A469" s="165"/>
      <c r="B469" s="165" t="s">
        <v>61</v>
      </c>
      <c r="C469" s="215">
        <f>C432+C433</f>
        <v>11378536.849999998</v>
      </c>
      <c r="D469" s="215">
        <f>D432+D433</f>
        <v>11335000</v>
      </c>
      <c r="E469" s="215">
        <f>E432+E433</f>
        <v>12370335</v>
      </c>
      <c r="F469" s="215">
        <f>F432+F433</f>
        <v>12236296.89</v>
      </c>
      <c r="G469" s="8">
        <f t="shared" si="40"/>
        <v>107.5384036744584</v>
      </c>
      <c r="H469" s="8">
        <f t="shared" si="41"/>
        <v>98.9164552940563</v>
      </c>
    </row>
    <row r="470" spans="1:8" ht="15">
      <c r="A470" s="269" t="s">
        <v>118</v>
      </c>
      <c r="B470" s="269"/>
      <c r="C470" s="211">
        <f>C468-C469</f>
        <v>-7299.999999998137</v>
      </c>
      <c r="D470" s="211">
        <f>D468-D469</f>
        <v>0</v>
      </c>
      <c r="E470" s="211">
        <f>E468-E469</f>
        <v>0</v>
      </c>
      <c r="F470" s="211">
        <f>F468-F469</f>
        <v>-1937.320000000298</v>
      </c>
      <c r="G470" s="8">
        <f t="shared" si="40"/>
        <v>26.538630136997156</v>
      </c>
      <c r="H470" s="8" t="e">
        <f t="shared" si="41"/>
        <v>#DIV/0!</v>
      </c>
    </row>
    <row r="471" spans="1:8" ht="15">
      <c r="A471" s="167"/>
      <c r="B471" s="167"/>
      <c r="C471" s="167"/>
      <c r="D471" s="232"/>
      <c r="E471" s="232"/>
      <c r="F471" s="232"/>
      <c r="G471" s="8"/>
      <c r="H471" s="8"/>
    </row>
    <row r="472" spans="1:8" ht="15">
      <c r="A472" s="257" t="s">
        <v>66</v>
      </c>
      <c r="B472" s="257"/>
      <c r="C472" s="94">
        <f>C456+C460+C464+C468</f>
        <v>13411842.83</v>
      </c>
      <c r="D472" s="94">
        <f>D456+D460+D464+D468</f>
        <v>13141215</v>
      </c>
      <c r="E472" s="94">
        <f>E456+E460+E464+E468</f>
        <v>14238078.25</v>
      </c>
      <c r="F472" s="94">
        <f>F456+F460+F464+F468</f>
        <v>14082784.13</v>
      </c>
      <c r="G472" s="8">
        <f t="shared" si="40"/>
        <v>105.00260335961602</v>
      </c>
      <c r="H472" s="8">
        <f t="shared" si="41"/>
        <v>98.90930421034876</v>
      </c>
    </row>
    <row r="473" spans="1:8" ht="15">
      <c r="A473" s="257" t="s">
        <v>67</v>
      </c>
      <c r="B473" s="257"/>
      <c r="C473" s="94">
        <f aca="true" t="shared" si="42" ref="C473:F474">C457+C461+C465+C469</f>
        <v>13354709.029999997</v>
      </c>
      <c r="D473" s="94">
        <f t="shared" si="42"/>
        <v>13141215.28</v>
      </c>
      <c r="E473" s="94">
        <f t="shared" si="42"/>
        <v>14238078.08</v>
      </c>
      <c r="F473" s="94">
        <f t="shared" si="42"/>
        <v>13981257.040000001</v>
      </c>
      <c r="G473" s="8">
        <f t="shared" si="40"/>
        <v>104.6915886268471</v>
      </c>
      <c r="H473" s="8">
        <f t="shared" si="41"/>
        <v>98.19623801360696</v>
      </c>
    </row>
    <row r="474" spans="1:8" ht="15">
      <c r="A474" s="257" t="s">
        <v>205</v>
      </c>
      <c r="B474" s="257"/>
      <c r="C474" s="94">
        <f t="shared" si="42"/>
        <v>57133.80000000172</v>
      </c>
      <c r="D474" s="94">
        <f t="shared" si="42"/>
        <v>-0.2800000000279397</v>
      </c>
      <c r="E474" s="94">
        <f t="shared" si="42"/>
        <v>0.16999999998370185</v>
      </c>
      <c r="F474" s="94">
        <f t="shared" si="42"/>
        <v>101527.08999999966</v>
      </c>
      <c r="G474" s="8"/>
      <c r="H474" s="8"/>
    </row>
    <row r="476" ht="15">
      <c r="B476" s="168"/>
    </row>
    <row r="477" spans="2:6" ht="15">
      <c r="B477" s="168"/>
      <c r="D477" s="3"/>
      <c r="E477" s="3"/>
      <c r="F477" s="55"/>
    </row>
    <row r="478" spans="5:6" ht="15">
      <c r="E478" s="55"/>
      <c r="F478" s="55"/>
    </row>
    <row r="479" spans="5:6" ht="15">
      <c r="E479" s="55"/>
      <c r="F479" s="55"/>
    </row>
    <row r="480" ht="15">
      <c r="B480" s="168"/>
    </row>
    <row r="481" ht="15">
      <c r="B481" s="55"/>
    </row>
  </sheetData>
  <sheetProtection/>
  <mergeCells count="284">
    <mergeCell ref="A447:B447"/>
    <mergeCell ref="A436:H436"/>
    <mergeCell ref="A444:B444"/>
    <mergeCell ref="F439:F440"/>
    <mergeCell ref="G439:G440"/>
    <mergeCell ref="H439:H440"/>
    <mergeCell ref="A441:B441"/>
    <mergeCell ref="A446:B446"/>
    <mergeCell ref="A438:E438"/>
    <mergeCell ref="A439:A440"/>
    <mergeCell ref="B439:B440"/>
    <mergeCell ref="C439:C440"/>
    <mergeCell ref="D439:D440"/>
    <mergeCell ref="E439:E440"/>
    <mergeCell ref="B452:B453"/>
    <mergeCell ref="A53:B53"/>
    <mergeCell ref="B320:B321"/>
    <mergeCell ref="C320:C321"/>
    <mergeCell ref="C210:C211"/>
    <mergeCell ref="C150:C151"/>
    <mergeCell ref="H452:H453"/>
    <mergeCell ref="C452:C453"/>
    <mergeCell ref="D452:D453"/>
    <mergeCell ref="E452:E453"/>
    <mergeCell ref="F452:F453"/>
    <mergeCell ref="G452:G453"/>
    <mergeCell ref="A97:H97"/>
    <mergeCell ref="E320:E321"/>
    <mergeCell ref="D320:D321"/>
    <mergeCell ref="E150:E151"/>
    <mergeCell ref="F150:F151"/>
    <mergeCell ref="G101:G102"/>
    <mergeCell ref="A101:A102"/>
    <mergeCell ref="B101:B102"/>
    <mergeCell ref="A320:A321"/>
    <mergeCell ref="A257:B257"/>
    <mergeCell ref="M29:M30"/>
    <mergeCell ref="A51:B51"/>
    <mergeCell ref="A24:B24"/>
    <mergeCell ref="A69:A70"/>
    <mergeCell ref="B69:B70"/>
    <mergeCell ref="D69:D70"/>
    <mergeCell ref="A36:B36"/>
    <mergeCell ref="A66:G66"/>
    <mergeCell ref="L29:L30"/>
    <mergeCell ref="I29:I30"/>
    <mergeCell ref="B77:B78"/>
    <mergeCell ref="E39:E40"/>
    <mergeCell ref="F39:F40"/>
    <mergeCell ref="G39:G40"/>
    <mergeCell ref="A41:B41"/>
    <mergeCell ref="C69:C70"/>
    <mergeCell ref="F69:F70"/>
    <mergeCell ref="A39:A40"/>
    <mergeCell ref="B39:B40"/>
    <mergeCell ref="A71:B71"/>
    <mergeCell ref="K29:K30"/>
    <mergeCell ref="A3:G3"/>
    <mergeCell ref="H39:H40"/>
    <mergeCell ref="A6:A7"/>
    <mergeCell ref="H6:H7"/>
    <mergeCell ref="A12:B12"/>
    <mergeCell ref="B6:B7"/>
    <mergeCell ref="D6:D7"/>
    <mergeCell ref="E6:E7"/>
    <mergeCell ref="J29:J30"/>
    <mergeCell ref="F6:F7"/>
    <mergeCell ref="A1:G1"/>
    <mergeCell ref="A99:D99"/>
    <mergeCell ref="A150:A151"/>
    <mergeCell ref="B150:B151"/>
    <mergeCell ref="D150:D151"/>
    <mergeCell ref="A82:B82"/>
    <mergeCell ref="A17:B17"/>
    <mergeCell ref="F15:F16"/>
    <mergeCell ref="B27:B28"/>
    <mergeCell ref="H101:H102"/>
    <mergeCell ref="D101:D102"/>
    <mergeCell ref="A189:B189"/>
    <mergeCell ref="A252:B252"/>
    <mergeCell ref="A147:B147"/>
    <mergeCell ref="H27:H28"/>
    <mergeCell ref="A29:B29"/>
    <mergeCell ref="A27:A28"/>
    <mergeCell ref="H69:H70"/>
    <mergeCell ref="A77:A78"/>
    <mergeCell ref="H150:H151"/>
    <mergeCell ref="A152:B152"/>
    <mergeCell ref="A331:B331"/>
    <mergeCell ref="A333:C333"/>
    <mergeCell ref="M339:M342"/>
    <mergeCell ref="J339:J342"/>
    <mergeCell ref="G210:G211"/>
    <mergeCell ref="A210:A211"/>
    <mergeCell ref="B210:B211"/>
    <mergeCell ref="K339:K342"/>
    <mergeCell ref="L339:L342"/>
    <mergeCell ref="A472:B472"/>
    <mergeCell ref="A473:B473"/>
    <mergeCell ref="E372:E373"/>
    <mergeCell ref="F372:F373"/>
    <mergeCell ref="G372:G373"/>
    <mergeCell ref="A374:B374"/>
    <mergeCell ref="I339:I342"/>
    <mergeCell ref="H362:H363"/>
    <mergeCell ref="A466:B466"/>
    <mergeCell ref="A470:B470"/>
    <mergeCell ref="A458:B458"/>
    <mergeCell ref="A462:B462"/>
    <mergeCell ref="A450:G450"/>
    <mergeCell ref="A364:B364"/>
    <mergeCell ref="C372:C373"/>
    <mergeCell ref="G424:G425"/>
    <mergeCell ref="A420:B420"/>
    <mergeCell ref="A452:A453"/>
    <mergeCell ref="A434:B434"/>
    <mergeCell ref="H424:H425"/>
    <mergeCell ref="C6:C7"/>
    <mergeCell ref="G6:G7"/>
    <mergeCell ref="A8:B8"/>
    <mergeCell ref="A422:G422"/>
    <mergeCell ref="A276:A277"/>
    <mergeCell ref="B276:B277"/>
    <mergeCell ref="D276:D277"/>
    <mergeCell ref="A317:B317"/>
    <mergeCell ref="F27:F28"/>
    <mergeCell ref="H77:H78"/>
    <mergeCell ref="D77:D78"/>
    <mergeCell ref="G27:G28"/>
    <mergeCell ref="H15:H16"/>
    <mergeCell ref="A15:A16"/>
    <mergeCell ref="B15:B16"/>
    <mergeCell ref="C15:C16"/>
    <mergeCell ref="D15:D16"/>
    <mergeCell ref="E15:E16"/>
    <mergeCell ref="G15:G16"/>
    <mergeCell ref="F57:F58"/>
    <mergeCell ref="E57:E58"/>
    <mergeCell ref="C27:C28"/>
    <mergeCell ref="D27:D28"/>
    <mergeCell ref="E27:E28"/>
    <mergeCell ref="C39:C40"/>
    <mergeCell ref="D39:D40"/>
    <mergeCell ref="F101:F102"/>
    <mergeCell ref="A74:B74"/>
    <mergeCell ref="E69:E70"/>
    <mergeCell ref="A55:H55"/>
    <mergeCell ref="A79:B79"/>
    <mergeCell ref="G69:G70"/>
    <mergeCell ref="C77:C78"/>
    <mergeCell ref="E77:E78"/>
    <mergeCell ref="F77:F78"/>
    <mergeCell ref="G77:G78"/>
    <mergeCell ref="A93:B93"/>
    <mergeCell ref="A94:B94"/>
    <mergeCell ref="A255:A256"/>
    <mergeCell ref="E210:E211"/>
    <mergeCell ref="C101:C102"/>
    <mergeCell ref="E101:E102"/>
    <mergeCell ref="D210:D211"/>
    <mergeCell ref="D192:D193"/>
    <mergeCell ref="E192:E193"/>
    <mergeCell ref="A103:B103"/>
    <mergeCell ref="G192:G193"/>
    <mergeCell ref="C255:C256"/>
    <mergeCell ref="E255:E256"/>
    <mergeCell ref="F255:F256"/>
    <mergeCell ref="G255:G256"/>
    <mergeCell ref="B255:B256"/>
    <mergeCell ref="D255:D256"/>
    <mergeCell ref="D424:D425"/>
    <mergeCell ref="G150:G151"/>
    <mergeCell ref="A335:A336"/>
    <mergeCell ref="B335:B336"/>
    <mergeCell ref="D335:D336"/>
    <mergeCell ref="H335:H336"/>
    <mergeCell ref="F320:F321"/>
    <mergeCell ref="G335:G336"/>
    <mergeCell ref="A322:B322"/>
    <mergeCell ref="F192:F193"/>
    <mergeCell ref="A396:A397"/>
    <mergeCell ref="F335:F336"/>
    <mergeCell ref="A369:B369"/>
    <mergeCell ref="A426:B426"/>
    <mergeCell ref="A383:B383"/>
    <mergeCell ref="A362:A363"/>
    <mergeCell ref="C362:C363"/>
    <mergeCell ref="E362:E363"/>
    <mergeCell ref="F362:F363"/>
    <mergeCell ref="A337:B337"/>
    <mergeCell ref="C192:C193"/>
    <mergeCell ref="E424:E425"/>
    <mergeCell ref="F424:F425"/>
    <mergeCell ref="A278:B278"/>
    <mergeCell ref="C335:C336"/>
    <mergeCell ref="E335:E336"/>
    <mergeCell ref="A342:B342"/>
    <mergeCell ref="B362:B363"/>
    <mergeCell ref="E345:E346"/>
    <mergeCell ref="F345:F346"/>
    <mergeCell ref="A212:B212"/>
    <mergeCell ref="A454:B454"/>
    <mergeCell ref="G57:G58"/>
    <mergeCell ref="H57:H58"/>
    <mergeCell ref="A59:B59"/>
    <mergeCell ref="A424:A425"/>
    <mergeCell ref="B424:B425"/>
    <mergeCell ref="C424:C425"/>
    <mergeCell ref="A192:A193"/>
    <mergeCell ref="B192:B193"/>
    <mergeCell ref="A406:B406"/>
    <mergeCell ref="A345:A346"/>
    <mergeCell ref="B345:B346"/>
    <mergeCell ref="C345:C346"/>
    <mergeCell ref="D345:D346"/>
    <mergeCell ref="H192:H193"/>
    <mergeCell ref="A194:B194"/>
    <mergeCell ref="A207:B207"/>
    <mergeCell ref="F276:F277"/>
    <mergeCell ref="H276:H277"/>
    <mergeCell ref="A393:B393"/>
    <mergeCell ref="G320:G321"/>
    <mergeCell ref="H320:H321"/>
    <mergeCell ref="H255:H256"/>
    <mergeCell ref="F210:F211"/>
    <mergeCell ref="G276:G277"/>
    <mergeCell ref="C276:C277"/>
    <mergeCell ref="E276:E277"/>
    <mergeCell ref="A273:B273"/>
    <mergeCell ref="H210:H211"/>
    <mergeCell ref="A347:B347"/>
    <mergeCell ref="D386:D387"/>
    <mergeCell ref="D362:D363"/>
    <mergeCell ref="A372:A373"/>
    <mergeCell ref="B372:B373"/>
    <mergeCell ref="D372:D373"/>
    <mergeCell ref="H345:H346"/>
    <mergeCell ref="E386:E387"/>
    <mergeCell ref="F386:F387"/>
    <mergeCell ref="G396:G397"/>
    <mergeCell ref="H396:H397"/>
    <mergeCell ref="G345:G346"/>
    <mergeCell ref="G362:G363"/>
    <mergeCell ref="H372:H373"/>
    <mergeCell ref="A409:A410"/>
    <mergeCell ref="C409:C410"/>
    <mergeCell ref="D409:D410"/>
    <mergeCell ref="F409:F410"/>
    <mergeCell ref="A386:A387"/>
    <mergeCell ref="A398:B398"/>
    <mergeCell ref="B386:B387"/>
    <mergeCell ref="B396:B397"/>
    <mergeCell ref="C396:C397"/>
    <mergeCell ref="D396:D397"/>
    <mergeCell ref="H409:H410"/>
    <mergeCell ref="E396:E397"/>
    <mergeCell ref="A474:B474"/>
    <mergeCell ref="A411:B411"/>
    <mergeCell ref="A418:B418"/>
    <mergeCell ref="G386:G387"/>
    <mergeCell ref="H386:H387"/>
    <mergeCell ref="A388:B388"/>
    <mergeCell ref="G409:G410"/>
    <mergeCell ref="F396:F397"/>
    <mergeCell ref="A90:B90"/>
    <mergeCell ref="B409:B410"/>
    <mergeCell ref="E409:E410"/>
    <mergeCell ref="A85:A86"/>
    <mergeCell ref="B85:B86"/>
    <mergeCell ref="C85:C86"/>
    <mergeCell ref="D85:D86"/>
    <mergeCell ref="E85:E86"/>
    <mergeCell ref="A359:B359"/>
    <mergeCell ref="C386:C387"/>
    <mergeCell ref="I31:I32"/>
    <mergeCell ref="J31:J32"/>
    <mergeCell ref="F85:F86"/>
    <mergeCell ref="G85:G86"/>
    <mergeCell ref="H85:H86"/>
    <mergeCell ref="A87:B87"/>
    <mergeCell ref="A57:A58"/>
    <mergeCell ref="B57:B58"/>
    <mergeCell ref="C57:C58"/>
    <mergeCell ref="D57:D58"/>
  </mergeCells>
  <printOptions/>
  <pageMargins left="0.7086614173228347" right="0.7086614173228347" top="0.7480314960629921" bottom="0.7480314960629921" header="0.31496062992125984" footer="0.31496062992125984"/>
  <pageSetup fitToHeight="4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RACUNOVODSTVO0005</cp:lastModifiedBy>
  <cp:lastPrinted>2023-02-24T07:26:14Z</cp:lastPrinted>
  <dcterms:created xsi:type="dcterms:W3CDTF">1996-10-14T23:33:28Z</dcterms:created>
  <dcterms:modified xsi:type="dcterms:W3CDTF">2023-03-22T11:12:22Z</dcterms:modified>
  <cp:category/>
  <cp:version/>
  <cp:contentType/>
  <cp:contentStatus/>
</cp:coreProperties>
</file>