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<sst xmlns="http://schemas.openxmlformats.org/spreadsheetml/2006/main" count="244" uniqueCount="187">
  <si>
    <t>R. b.</t>
  </si>
  <si>
    <t>Predmet nabave</t>
  </si>
  <si>
    <t>Pozicija plana</t>
  </si>
  <si>
    <t>Financijski plan za 2012. g.</t>
  </si>
  <si>
    <t>Procijenjena vrijednost (bez pdv-a)</t>
  </si>
  <si>
    <t>Procijenjena vrijednost (s pdv-om)</t>
  </si>
  <si>
    <t>Postupak i način nabave</t>
  </si>
  <si>
    <t>1.</t>
  </si>
  <si>
    <t>1.1.</t>
  </si>
  <si>
    <t>2.</t>
  </si>
  <si>
    <t>2.1.</t>
  </si>
  <si>
    <t>2.2.1.</t>
  </si>
  <si>
    <t>2.2.2.</t>
  </si>
  <si>
    <t>2.2.3.</t>
  </si>
  <si>
    <t>2.2.</t>
  </si>
  <si>
    <t>Uredski materijal</t>
  </si>
  <si>
    <t>Uredski materijal (vezan za fotokopirni aparat)</t>
  </si>
  <si>
    <t>Uredski materijal (vezan uz štampače i kompjutere)</t>
  </si>
  <si>
    <t>Literatura (publikacije, časopisi, glasila, knjige i ostalo)</t>
  </si>
  <si>
    <t>Arhivski materijal - pedagoška dokumentacija</t>
  </si>
  <si>
    <t>Materijal i sredstva za čišćenje i održavanje</t>
  </si>
  <si>
    <t>Materijal za zdravstvene potrebe i njegu</t>
  </si>
  <si>
    <t>Ostali materijal za potrebe redovnog poslovanja</t>
  </si>
  <si>
    <t>2.3.</t>
  </si>
  <si>
    <t>2.3.1.</t>
  </si>
  <si>
    <t xml:space="preserve">Arhivski materijal </t>
  </si>
  <si>
    <t>2.4.</t>
  </si>
  <si>
    <t>2.4.1.</t>
  </si>
  <si>
    <t>2.5.</t>
  </si>
  <si>
    <t>2.5.1.</t>
  </si>
  <si>
    <t>2.5.2.</t>
  </si>
  <si>
    <t>Sanitetksi materijal</t>
  </si>
  <si>
    <t>Higijenski materijal</t>
  </si>
  <si>
    <t>2.6.</t>
  </si>
  <si>
    <t>2.6.1.</t>
  </si>
  <si>
    <t>Materijalni rashodi</t>
  </si>
  <si>
    <t>Naknade troškova zaposlenima</t>
  </si>
  <si>
    <t>Stručno usavršavanje zaposlenika</t>
  </si>
  <si>
    <t>Seminari, savjetovanja i simpoziji</t>
  </si>
  <si>
    <t>Rashodi za materijal i energiju</t>
  </si>
  <si>
    <t>Uredski materijal i ostali materijalni rashodi</t>
  </si>
  <si>
    <t>3.</t>
  </si>
  <si>
    <t>3.1.</t>
  </si>
  <si>
    <t>4.</t>
  </si>
  <si>
    <t>4.1.</t>
  </si>
  <si>
    <t>3.1.1.</t>
  </si>
  <si>
    <t>3.1.2.</t>
  </si>
  <si>
    <t>3.1.3.</t>
  </si>
  <si>
    <t>3.1.4.</t>
  </si>
  <si>
    <t>3.1.5.</t>
  </si>
  <si>
    <t>3.1.6.</t>
  </si>
  <si>
    <t>Energija</t>
  </si>
  <si>
    <t>Električna energija</t>
  </si>
  <si>
    <t>4.2.</t>
  </si>
  <si>
    <t>Motorni benzin i dizel gorivo</t>
  </si>
  <si>
    <t>4.3.</t>
  </si>
  <si>
    <t>5.</t>
  </si>
  <si>
    <t>5.1.</t>
  </si>
  <si>
    <t>Materijal i dijelovi za tekuće i investicijsko održavanje</t>
  </si>
  <si>
    <t xml:space="preserve">Matreijal i dijelovi za tekuće i invest. održavanje </t>
  </si>
  <si>
    <t>6.</t>
  </si>
  <si>
    <t>6.1.</t>
  </si>
  <si>
    <t>Sitni inventar i auto gume</t>
  </si>
  <si>
    <t>Sitni inventar</t>
  </si>
  <si>
    <t>7.</t>
  </si>
  <si>
    <t>7.1.</t>
  </si>
  <si>
    <t>Službena, radna i zaštitna odjeća i obuća</t>
  </si>
  <si>
    <t>Rashodi za usluge</t>
  </si>
  <si>
    <t>Usluge telefona, pošte i prijevoza</t>
  </si>
  <si>
    <t>Usluge telefona, telefaksa</t>
  </si>
  <si>
    <t>Usluge interneta</t>
  </si>
  <si>
    <t>Poštarina (pisma, tiskanice i sl.)</t>
  </si>
  <si>
    <t>Rent-a-car i taxi prijevoz</t>
  </si>
  <si>
    <t>8.</t>
  </si>
  <si>
    <t>8.1.</t>
  </si>
  <si>
    <t>8.2.</t>
  </si>
  <si>
    <t>8.3.</t>
  </si>
  <si>
    <t>8.4.</t>
  </si>
  <si>
    <t>8.5.</t>
  </si>
  <si>
    <t>9.</t>
  </si>
  <si>
    <t>Usluge tekućeg i investicijskog održavanja</t>
  </si>
  <si>
    <t>9.1.</t>
  </si>
  <si>
    <t>9.2.</t>
  </si>
  <si>
    <t>10.</t>
  </si>
  <si>
    <t>Komunalne usluge</t>
  </si>
  <si>
    <t>Opskrba vodom</t>
  </si>
  <si>
    <t>Iznošenje i odvoz smeća</t>
  </si>
  <si>
    <t>Deratizacija i dezinsekcija</t>
  </si>
  <si>
    <t>Dimljačarske i ostale usluge</t>
  </si>
  <si>
    <t>10.1.</t>
  </si>
  <si>
    <t>10.2.</t>
  </si>
  <si>
    <t>10.3.</t>
  </si>
  <si>
    <t>10.4.</t>
  </si>
  <si>
    <t>10.5.</t>
  </si>
  <si>
    <t>11.</t>
  </si>
  <si>
    <t>11.1.</t>
  </si>
  <si>
    <t>Zakupnine i najamnine</t>
  </si>
  <si>
    <t>Licence</t>
  </si>
  <si>
    <t>12.</t>
  </si>
  <si>
    <t>12.1.</t>
  </si>
  <si>
    <t>12.2.</t>
  </si>
  <si>
    <t>Zdravstvene i veterinarske usluge</t>
  </si>
  <si>
    <t>Obvezni i preventivni zdravstveni pregledi zaposlenika</t>
  </si>
  <si>
    <t>Laboratorijske usluge</t>
  </si>
  <si>
    <t>13.</t>
  </si>
  <si>
    <t>13.1.</t>
  </si>
  <si>
    <t>14.</t>
  </si>
  <si>
    <t>14.1.</t>
  </si>
  <si>
    <t>Računalne usluge</t>
  </si>
  <si>
    <t>Ostale usluge</t>
  </si>
  <si>
    <t>Grafičke i tiskarske usluge, usluge kopiranja i uvezivanja i slično</t>
  </si>
  <si>
    <t>Usluge čišćenja, pranja i slično</t>
  </si>
  <si>
    <t>Usluge čuvanja imovine i osoba</t>
  </si>
  <si>
    <t>Ostale nespomenute usluge</t>
  </si>
  <si>
    <t>16.</t>
  </si>
  <si>
    <t>16.1.</t>
  </si>
  <si>
    <t>Ostali nespomenuti rashodi poslovanja</t>
  </si>
  <si>
    <t>Premije osiguranja</t>
  </si>
  <si>
    <t>17.</t>
  </si>
  <si>
    <t>17.1.</t>
  </si>
  <si>
    <t>Financijski rashodi</t>
  </si>
  <si>
    <t>Ostali financijski rashodi</t>
  </si>
  <si>
    <t>Bankarske usluge i usluge platnog prometa</t>
  </si>
  <si>
    <t>Usluge platnog prometa</t>
  </si>
  <si>
    <t>Materijal i sirovine</t>
  </si>
  <si>
    <t>Namirnice</t>
  </si>
  <si>
    <t>Mlijeko i mliječni proizvodi</t>
  </si>
  <si>
    <t>Mlinarski proizvodi</t>
  </si>
  <si>
    <t>Voće i povrće</t>
  </si>
  <si>
    <t>Meso i mesni proizvodi</t>
  </si>
  <si>
    <t>Riba i riblji proizvodi</t>
  </si>
  <si>
    <t>Ostali prehrambeni proizvodi</t>
  </si>
  <si>
    <t>11.2.</t>
  </si>
  <si>
    <t>18.</t>
  </si>
  <si>
    <t>18.1.</t>
  </si>
  <si>
    <t>Uredska oprema i namještaj</t>
  </si>
  <si>
    <t>19.</t>
  </si>
  <si>
    <t>19.1.</t>
  </si>
  <si>
    <t>Rashodi poslovanja</t>
  </si>
  <si>
    <t>19.2.</t>
  </si>
  <si>
    <t>Rashodi za nabavu nefinancijske imovine</t>
  </si>
  <si>
    <t>Najamnine za građevinske objekte</t>
  </si>
  <si>
    <t>Ostale usluge za komunikaciju i prijevoz (učeici putnici)</t>
  </si>
  <si>
    <t>Usluge tekućeg i invest. održavanja građevinskih objekata</t>
  </si>
  <si>
    <t>Usluge tekućeg i invest. održavanja postrojenja i opreme</t>
  </si>
  <si>
    <t>Rashodi za nabavu dugotrajne imovine</t>
  </si>
  <si>
    <t>Postrojenja i oprema</t>
  </si>
  <si>
    <t>Računala i računalna oprema</t>
  </si>
  <si>
    <t>Uredski namještaj</t>
  </si>
  <si>
    <t>Usluge ažuriranja računalnih baza</t>
  </si>
  <si>
    <t>Bagatelna nabava</t>
  </si>
  <si>
    <t>Nabavu provodi PGŽ</t>
  </si>
  <si>
    <t xml:space="preserve">Ostale komunalne usluge </t>
  </si>
  <si>
    <t>OŠ . Maria Martinolića</t>
  </si>
  <si>
    <t>Omladinaka 11</t>
  </si>
  <si>
    <t>51550 Mali Lošinj</t>
  </si>
  <si>
    <t>godina</t>
  </si>
  <si>
    <t>PLAN   NABAVE</t>
  </si>
  <si>
    <t>Mali Lošinj</t>
  </si>
  <si>
    <t>ravnatelj:</t>
  </si>
  <si>
    <t>4.1.1.</t>
  </si>
  <si>
    <t>4.1.2.</t>
  </si>
  <si>
    <t>Električna energija - mrežarina</t>
  </si>
  <si>
    <t>Električna energija - potrošnja kilowati</t>
  </si>
  <si>
    <t xml:space="preserve">       M.P.                  </t>
  </si>
  <si>
    <t>Ostali materijali za proizvodnju energije (lož ulje)</t>
  </si>
  <si>
    <t xml:space="preserve">Izuzeće čl 5 točka 6 zakon JN </t>
  </si>
  <si>
    <t>2013.</t>
  </si>
  <si>
    <t xml:space="preserve">Premije osiguranja </t>
  </si>
  <si>
    <t>14.2.</t>
  </si>
  <si>
    <t>14.3.</t>
  </si>
  <si>
    <t>14.4.</t>
  </si>
  <si>
    <t>Otvoreni postupak JN s ciljem sklapanja okvirnog sporazuma za razdoblje od dvije godine (2012-2013)</t>
  </si>
  <si>
    <t>mlijeko bez pdva</t>
  </si>
  <si>
    <t>mlijeko sa pdv</t>
  </si>
  <si>
    <t>pekarski bez pdv</t>
  </si>
  <si>
    <t>pekarski sa pdv</t>
  </si>
  <si>
    <t>20.10.2012.</t>
  </si>
  <si>
    <t>voče i povrče</t>
  </si>
  <si>
    <t>meso</t>
  </si>
  <si>
    <t>riba</t>
  </si>
  <si>
    <t>oistalo</t>
  </si>
  <si>
    <t>19.3.</t>
  </si>
  <si>
    <t>Uređaji strojevi i oprema ostale namjene</t>
  </si>
  <si>
    <t>Knjige</t>
  </si>
  <si>
    <t>20.1.</t>
  </si>
  <si>
    <t>20.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</si>
</sst>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0.00000"/>
    <numFmt numFmtId="166" formatCode="0.0000"/>
    <numFmt numFmtId="167" formatCode="0.000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2" borderId="1" xfId="0" applyFont="1" applyFill="1" applyBorder="1" applyAlignment="1">
      <alignment vertical="top"/>
    </xf>
    <xf numFmtId="0" fontId="0" fillId="3" borderId="1" xfId="0" applyFont="1" applyFill="1" applyBorder="1" applyAlignment="1">
      <alignment vertical="top"/>
    </xf>
    <xf numFmtId="0" fontId="0" fillId="4" borderId="1" xfId="0" applyFont="1" applyFill="1" applyBorder="1" applyAlignment="1">
      <alignment vertical="top"/>
    </xf>
    <xf numFmtId="0" fontId="0" fillId="3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vertical="top"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1" xfId="0" applyFont="1" applyFill="1" applyBorder="1" applyAlignment="1">
      <alignment horizontal="center" vertical="top"/>
    </xf>
    <xf numFmtId="16" fontId="0" fillId="0" borderId="2" xfId="0" applyNumberFormat="1" applyFill="1" applyBorder="1" applyAlignment="1">
      <alignment horizontal="center"/>
    </xf>
    <xf numFmtId="16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3" fontId="0" fillId="0" borderId="1" xfId="0" applyNumberFormat="1" applyFill="1" applyBorder="1" applyAlignment="1">
      <alignment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3" fontId="0" fillId="5" borderId="1" xfId="0" applyNumberFormat="1" applyFont="1" applyFill="1" applyBorder="1" applyAlignment="1">
      <alignment/>
    </xf>
    <xf numFmtId="0" fontId="0" fillId="5" borderId="1" xfId="0" applyFont="1" applyFill="1" applyBorder="1" applyAlignment="1">
      <alignment/>
    </xf>
    <xf numFmtId="0" fontId="0" fillId="5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3" fontId="0" fillId="3" borderId="1" xfId="0" applyNumberFormat="1" applyFon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1" xfId="0" applyFont="1" applyFill="1" applyBorder="1" applyAlignment="1">
      <alignment/>
    </xf>
    <xf numFmtId="0" fontId="0" fillId="4" borderId="1" xfId="0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3" fontId="0" fillId="4" borderId="1" xfId="0" applyNumberFormat="1" applyFont="1" applyFill="1" applyBorder="1" applyAlignment="1">
      <alignment/>
    </xf>
    <xf numFmtId="0" fontId="0" fillId="4" borderId="1" xfId="0" applyFill="1" applyBorder="1" applyAlignment="1">
      <alignment/>
    </xf>
    <xf numFmtId="3" fontId="0" fillId="5" borderId="1" xfId="0" applyNumberFormat="1" applyFill="1" applyBorder="1" applyAlignment="1">
      <alignment horizontal="right" vertical="center" wrapText="1"/>
    </xf>
    <xf numFmtId="3" fontId="0" fillId="5" borderId="1" xfId="0" applyNumberFormat="1" applyFill="1" applyBorder="1" applyAlignment="1">
      <alignment horizontal="center" vertical="center" wrapText="1"/>
    </xf>
    <xf numFmtId="3" fontId="0" fillId="2" borderId="1" xfId="0" applyNumberFormat="1" applyFill="1" applyBorder="1" applyAlignment="1">
      <alignment/>
    </xf>
    <xf numFmtId="3" fontId="0" fillId="3" borderId="1" xfId="0" applyNumberFormat="1" applyFill="1" applyBorder="1" applyAlignment="1">
      <alignment/>
    </xf>
    <xf numFmtId="3" fontId="0" fillId="4" borderId="1" xfId="0" applyNumberFormat="1" applyFill="1" applyBorder="1" applyAlignment="1">
      <alignment/>
    </xf>
    <xf numFmtId="3" fontId="0" fillId="5" borderId="1" xfId="0" applyNumberFormat="1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3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0" fillId="0" borderId="1" xfId="15" applyFont="1" applyBorder="1">
      <alignment/>
      <protection/>
    </xf>
    <xf numFmtId="0" fontId="0" fillId="6" borderId="1" xfId="0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3" fontId="0" fillId="4" borderId="1" xfId="0" applyNumberFormat="1" applyFill="1" applyBorder="1" applyAlignment="1">
      <alignment vertic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3" fontId="0" fillId="0" borderId="0" xfId="0" applyNumberFormat="1" applyFill="1" applyAlignment="1">
      <alignment/>
    </xf>
  </cellXfs>
  <cellStyles count="7">
    <cellStyle name="Normal" xfId="0"/>
    <cellStyle name="Obično_rebalans2" xfId="15"/>
    <cellStyle name="Percent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104</xdr:row>
      <xdr:rowOff>9525</xdr:rowOff>
    </xdr:from>
    <xdr:to>
      <xdr:col>4</xdr:col>
      <xdr:colOff>600075</xdr:colOff>
      <xdr:row>104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990600" y="17516475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105</xdr:row>
      <xdr:rowOff>19050</xdr:rowOff>
    </xdr:from>
    <xdr:to>
      <xdr:col>7</xdr:col>
      <xdr:colOff>476250</xdr:colOff>
      <xdr:row>105</xdr:row>
      <xdr:rowOff>19050</xdr:rowOff>
    </xdr:to>
    <xdr:sp>
      <xdr:nvSpPr>
        <xdr:cNvPr id="2" name="Line 2"/>
        <xdr:cNvSpPr>
          <a:spLocks/>
        </xdr:cNvSpPr>
      </xdr:nvSpPr>
      <xdr:spPr>
        <a:xfrm>
          <a:off x="5810250" y="176879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10"/>
  <sheetViews>
    <sheetView tabSelected="1" workbookViewId="0" topLeftCell="A37">
      <selection activeCell="B109" sqref="B109:H110"/>
    </sheetView>
  </sheetViews>
  <sheetFormatPr defaultColWidth="9.140625" defaultRowHeight="12.75"/>
  <cols>
    <col min="1" max="1" width="0.85546875" style="6" customWidth="1"/>
    <col min="2" max="2" width="6.57421875" style="16" customWidth="1"/>
    <col min="3" max="3" width="9.140625" style="16" customWidth="1"/>
    <col min="4" max="4" width="11.00390625" style="6" customWidth="1"/>
    <col min="5" max="5" width="54.28125" style="6" customWidth="1"/>
    <col min="6" max="6" width="12.28125" style="6" customWidth="1"/>
    <col min="7" max="7" width="11.57421875" style="6" customWidth="1"/>
    <col min="8" max="8" width="26.00390625" style="6" customWidth="1"/>
    <col min="9" max="9" width="0.85546875" style="6" customWidth="1"/>
    <col min="10" max="16384" width="9.140625" style="6" customWidth="1"/>
  </cols>
  <sheetData>
    <row r="1" spans="2:3" ht="15.75">
      <c r="B1" s="48" t="s">
        <v>153</v>
      </c>
      <c r="C1" s="49"/>
    </row>
    <row r="2" spans="2:3" ht="15.75">
      <c r="B2" s="48" t="s">
        <v>154</v>
      </c>
      <c r="C2" s="49"/>
    </row>
    <row r="3" spans="2:3" ht="15.75">
      <c r="B3" s="48" t="s">
        <v>155</v>
      </c>
      <c r="C3" s="49"/>
    </row>
    <row r="4" spans="5:7" ht="18">
      <c r="E4" s="50" t="s">
        <v>157</v>
      </c>
      <c r="F4" s="51" t="s">
        <v>167</v>
      </c>
      <c r="G4" s="52" t="s">
        <v>156</v>
      </c>
    </row>
    <row r="7" spans="2:8" ht="12.75" customHeight="1">
      <c r="B7" s="64" t="s">
        <v>0</v>
      </c>
      <c r="C7" s="63" t="s">
        <v>2</v>
      </c>
      <c r="D7" s="63" t="s">
        <v>3</v>
      </c>
      <c r="E7" s="63" t="s">
        <v>1</v>
      </c>
      <c r="F7" s="63" t="s">
        <v>4</v>
      </c>
      <c r="G7" s="63" t="s">
        <v>5</v>
      </c>
      <c r="H7" s="63" t="s">
        <v>6</v>
      </c>
    </row>
    <row r="8" spans="2:8" ht="12.75">
      <c r="B8" s="64"/>
      <c r="C8" s="63"/>
      <c r="D8" s="63"/>
      <c r="E8" s="63"/>
      <c r="F8" s="63"/>
      <c r="G8" s="63"/>
      <c r="H8" s="63"/>
    </row>
    <row r="9" spans="2:8" ht="12.75">
      <c r="B9" s="64"/>
      <c r="C9" s="63"/>
      <c r="D9" s="63"/>
      <c r="E9" s="63"/>
      <c r="F9" s="63"/>
      <c r="G9" s="63"/>
      <c r="H9" s="63"/>
    </row>
    <row r="10" spans="2:8" ht="12.75">
      <c r="B10" s="18"/>
      <c r="C10" s="19">
        <v>3</v>
      </c>
      <c r="D10" s="40">
        <f>D11+D90</f>
        <v>1943670</v>
      </c>
      <c r="E10" s="20" t="s">
        <v>138</v>
      </c>
      <c r="F10" s="41"/>
      <c r="G10" s="40"/>
      <c r="H10" s="19"/>
    </row>
    <row r="11" spans="2:8" ht="12.75">
      <c r="B11" s="26"/>
      <c r="C11" s="27">
        <v>32</v>
      </c>
      <c r="D11" s="28">
        <f>D12+D15+D52+D81</f>
        <v>1889170</v>
      </c>
      <c r="E11" s="1" t="s">
        <v>35</v>
      </c>
      <c r="F11" s="42"/>
      <c r="G11" s="28"/>
      <c r="H11" s="29"/>
    </row>
    <row r="12" spans="2:8" ht="12.75">
      <c r="B12" s="30"/>
      <c r="C12" s="31">
        <v>321</v>
      </c>
      <c r="D12" s="32">
        <f>D13</f>
        <v>5335</v>
      </c>
      <c r="E12" s="2" t="s">
        <v>36</v>
      </c>
      <c r="F12" s="43"/>
      <c r="G12" s="32"/>
      <c r="H12" s="33"/>
    </row>
    <row r="13" spans="2:8" ht="12.75">
      <c r="B13" s="36" t="s">
        <v>7</v>
      </c>
      <c r="C13" s="37">
        <v>3213</v>
      </c>
      <c r="D13" s="38">
        <f>D14</f>
        <v>5335</v>
      </c>
      <c r="E13" s="3" t="s">
        <v>37</v>
      </c>
      <c r="F13" s="44"/>
      <c r="G13" s="38"/>
      <c r="H13" s="39"/>
    </row>
    <row r="14" spans="2:8" ht="12.75">
      <c r="B14" s="7" t="s">
        <v>8</v>
      </c>
      <c r="C14" s="8">
        <v>32131</v>
      </c>
      <c r="D14" s="9">
        <v>5335</v>
      </c>
      <c r="E14" s="5" t="s">
        <v>38</v>
      </c>
      <c r="F14" s="44">
        <f>G14-(G14*20/100)</f>
        <v>400</v>
      </c>
      <c r="G14" s="9">
        <v>500</v>
      </c>
      <c r="H14" s="10" t="s">
        <v>150</v>
      </c>
    </row>
    <row r="15" spans="2:8" ht="12.75">
      <c r="B15" s="30"/>
      <c r="C15" s="31">
        <v>322</v>
      </c>
      <c r="D15" s="32">
        <f>D16+D32+D40+D46+D48+D50</f>
        <v>747984</v>
      </c>
      <c r="E15" s="2" t="s">
        <v>39</v>
      </c>
      <c r="F15" s="43"/>
      <c r="G15" s="32"/>
      <c r="H15" s="33"/>
    </row>
    <row r="16" spans="2:8" ht="12.75">
      <c r="B16" s="7" t="s">
        <v>9</v>
      </c>
      <c r="C16" s="8">
        <v>3221</v>
      </c>
      <c r="D16" s="9">
        <f>D17+D21+D23+D25+D27+D30</f>
        <v>51283</v>
      </c>
      <c r="E16" s="5" t="s">
        <v>40</v>
      </c>
      <c r="F16" s="44"/>
      <c r="G16" s="9"/>
      <c r="H16" s="10"/>
    </row>
    <row r="17" spans="2:8" ht="12.75">
      <c r="B17" s="7" t="s">
        <v>10</v>
      </c>
      <c r="C17" s="8">
        <v>32211</v>
      </c>
      <c r="D17" s="9">
        <f>SUM(D18:D20)</f>
        <v>15000</v>
      </c>
      <c r="E17" s="5" t="s">
        <v>15</v>
      </c>
      <c r="F17" s="44"/>
      <c r="G17" s="9"/>
      <c r="H17" s="10"/>
    </row>
    <row r="18" spans="2:8" ht="12.75">
      <c r="B18" s="7" t="s">
        <v>11</v>
      </c>
      <c r="C18" s="8">
        <v>322111</v>
      </c>
      <c r="D18" s="9">
        <v>6000</v>
      </c>
      <c r="E18" s="5" t="s">
        <v>15</v>
      </c>
      <c r="F18" s="44">
        <f>G18-(G18*20/100)</f>
        <v>4800</v>
      </c>
      <c r="G18" s="9">
        <v>6000</v>
      </c>
      <c r="H18" s="10" t="s">
        <v>150</v>
      </c>
    </row>
    <row r="19" spans="2:8" ht="12.75">
      <c r="B19" s="7" t="s">
        <v>12</v>
      </c>
      <c r="C19" s="8">
        <v>322112</v>
      </c>
      <c r="D19" s="9">
        <v>4000</v>
      </c>
      <c r="E19" s="5" t="s">
        <v>16</v>
      </c>
      <c r="F19" s="44">
        <f>G19-(G19*20/100)</f>
        <v>3200</v>
      </c>
      <c r="G19" s="9">
        <v>4000</v>
      </c>
      <c r="H19" s="10" t="s">
        <v>150</v>
      </c>
    </row>
    <row r="20" spans="2:8" ht="12.75">
      <c r="B20" s="7" t="s">
        <v>13</v>
      </c>
      <c r="C20" s="8">
        <v>322113</v>
      </c>
      <c r="D20" s="9">
        <v>5000</v>
      </c>
      <c r="E20" s="5" t="s">
        <v>17</v>
      </c>
      <c r="F20" s="44">
        <f>G20-(G20*20/100)</f>
        <v>4000</v>
      </c>
      <c r="G20" s="9">
        <v>5000</v>
      </c>
      <c r="H20" s="10" t="s">
        <v>150</v>
      </c>
    </row>
    <row r="21" spans="2:8" ht="12.75">
      <c r="B21" s="7" t="s">
        <v>14</v>
      </c>
      <c r="C21" s="8">
        <v>32212</v>
      </c>
      <c r="D21" s="9">
        <f>D22</f>
        <v>1000</v>
      </c>
      <c r="E21" s="5" t="s">
        <v>18</v>
      </c>
      <c r="F21" s="44"/>
      <c r="G21" s="9"/>
      <c r="H21" s="10"/>
    </row>
    <row r="22" spans="2:8" ht="12.75">
      <c r="B22" s="7" t="s">
        <v>11</v>
      </c>
      <c r="C22" s="8">
        <v>322121</v>
      </c>
      <c r="D22" s="9">
        <v>1000</v>
      </c>
      <c r="E22" s="5" t="s">
        <v>18</v>
      </c>
      <c r="F22" s="44">
        <f>G22-(G22*20/100)</f>
        <v>800</v>
      </c>
      <c r="G22" s="9">
        <v>1000</v>
      </c>
      <c r="H22" s="10" t="s">
        <v>150</v>
      </c>
    </row>
    <row r="23" spans="2:8" ht="12.75">
      <c r="B23" s="7" t="s">
        <v>23</v>
      </c>
      <c r="C23" s="8">
        <v>32213</v>
      </c>
      <c r="D23" s="9">
        <f>D24</f>
        <v>9830</v>
      </c>
      <c r="E23" s="5" t="s">
        <v>25</v>
      </c>
      <c r="F23" s="44"/>
      <c r="G23" s="9"/>
      <c r="H23" s="10"/>
    </row>
    <row r="24" spans="2:8" ht="12.75">
      <c r="B24" s="7" t="s">
        <v>24</v>
      </c>
      <c r="C24" s="8">
        <v>322131</v>
      </c>
      <c r="D24" s="9">
        <v>9830</v>
      </c>
      <c r="E24" s="5" t="s">
        <v>19</v>
      </c>
      <c r="F24" s="44">
        <f>G24-(G24*20/100)</f>
        <v>7864</v>
      </c>
      <c r="G24" s="9">
        <v>9830</v>
      </c>
      <c r="H24" s="10" t="s">
        <v>151</v>
      </c>
    </row>
    <row r="25" spans="2:8" ht="12.75">
      <c r="B25" s="7" t="s">
        <v>26</v>
      </c>
      <c r="C25" s="8">
        <v>32214</v>
      </c>
      <c r="D25" s="9">
        <f>D26</f>
        <v>8000</v>
      </c>
      <c r="E25" s="5" t="s">
        <v>20</v>
      </c>
      <c r="F25" s="44"/>
      <c r="G25" s="9"/>
      <c r="H25" s="10"/>
    </row>
    <row r="26" spans="2:8" ht="12.75">
      <c r="B26" s="7" t="s">
        <v>27</v>
      </c>
      <c r="C26" s="8">
        <v>322141</v>
      </c>
      <c r="D26" s="9">
        <v>8000</v>
      </c>
      <c r="E26" s="5" t="s">
        <v>20</v>
      </c>
      <c r="F26" s="44">
        <f>G26-(G26*20/100)</f>
        <v>6400</v>
      </c>
      <c r="G26" s="9">
        <v>8000</v>
      </c>
      <c r="H26" s="10" t="s">
        <v>150</v>
      </c>
    </row>
    <row r="27" spans="2:8" ht="12.75">
      <c r="B27" s="7" t="s">
        <v>28</v>
      </c>
      <c r="C27" s="8">
        <v>32216</v>
      </c>
      <c r="D27" s="9">
        <f>D28+D29</f>
        <v>8500</v>
      </c>
      <c r="E27" s="5" t="s">
        <v>21</v>
      </c>
      <c r="F27" s="44"/>
      <c r="G27" s="9"/>
      <c r="H27" s="10"/>
    </row>
    <row r="28" spans="2:8" ht="12.75">
      <c r="B28" s="7" t="s">
        <v>29</v>
      </c>
      <c r="C28" s="8">
        <v>322161</v>
      </c>
      <c r="D28" s="9">
        <v>1000</v>
      </c>
      <c r="E28" s="5" t="s">
        <v>31</v>
      </c>
      <c r="F28" s="44">
        <f>G28-(G28*20/100)</f>
        <v>800</v>
      </c>
      <c r="G28" s="9">
        <v>1000</v>
      </c>
      <c r="H28" s="10" t="s">
        <v>150</v>
      </c>
    </row>
    <row r="29" spans="2:8" ht="12.75">
      <c r="B29" s="7" t="s">
        <v>30</v>
      </c>
      <c r="C29" s="8">
        <v>322162</v>
      </c>
      <c r="D29" s="9">
        <v>7500</v>
      </c>
      <c r="E29" s="11" t="s">
        <v>32</v>
      </c>
      <c r="F29" s="44">
        <f>G29-(G29*20/100)</f>
        <v>6000</v>
      </c>
      <c r="G29" s="9">
        <v>7500</v>
      </c>
      <c r="H29" s="10" t="s">
        <v>150</v>
      </c>
    </row>
    <row r="30" spans="2:8" ht="12.75">
      <c r="B30" s="7" t="s">
        <v>33</v>
      </c>
      <c r="C30" s="8">
        <v>32219</v>
      </c>
      <c r="D30" s="9">
        <f>D31</f>
        <v>8953</v>
      </c>
      <c r="E30" s="5" t="s">
        <v>22</v>
      </c>
      <c r="F30" s="44"/>
      <c r="G30" s="9"/>
      <c r="H30" s="10"/>
    </row>
    <row r="31" spans="2:8" ht="12.75">
      <c r="B31" s="7" t="s">
        <v>34</v>
      </c>
      <c r="C31" s="8">
        <v>322191</v>
      </c>
      <c r="D31" s="9">
        <v>8953</v>
      </c>
      <c r="E31" s="5" t="s">
        <v>22</v>
      </c>
      <c r="F31" s="44">
        <f>G31-(G31*20/100)</f>
        <v>7162.4</v>
      </c>
      <c r="G31" s="9">
        <v>8953</v>
      </c>
      <c r="H31" s="10" t="s">
        <v>150</v>
      </c>
    </row>
    <row r="32" spans="2:8" ht="12.75">
      <c r="B32" s="7" t="s">
        <v>41</v>
      </c>
      <c r="C32" s="8">
        <v>3222</v>
      </c>
      <c r="D32" s="9">
        <f>D33</f>
        <v>311725</v>
      </c>
      <c r="E32" s="11" t="s">
        <v>124</v>
      </c>
      <c r="F32" s="44"/>
      <c r="G32" s="9"/>
      <c r="H32" s="10"/>
    </row>
    <row r="33" spans="2:8" ht="12.75">
      <c r="B33" s="7" t="s">
        <v>42</v>
      </c>
      <c r="C33" s="8">
        <v>32224</v>
      </c>
      <c r="D33" s="9">
        <f>SUM(D34:D39)</f>
        <v>311725</v>
      </c>
      <c r="E33" s="11" t="s">
        <v>125</v>
      </c>
      <c r="F33" s="44"/>
      <c r="G33" s="9"/>
      <c r="H33" s="10"/>
    </row>
    <row r="34" spans="2:8" ht="12.75">
      <c r="B34" s="7" t="s">
        <v>45</v>
      </c>
      <c r="C34" s="8">
        <v>322241</v>
      </c>
      <c r="D34" s="9">
        <v>67884</v>
      </c>
      <c r="E34" s="11" t="s">
        <v>126</v>
      </c>
      <c r="F34" s="44">
        <v>60035</v>
      </c>
      <c r="G34" s="9">
        <v>67884</v>
      </c>
      <c r="H34" s="10" t="s">
        <v>150</v>
      </c>
    </row>
    <row r="35" spans="2:8" ht="12.75">
      <c r="B35" s="7" t="s">
        <v>46</v>
      </c>
      <c r="C35" s="8">
        <v>322241</v>
      </c>
      <c r="D35" s="9">
        <v>49139</v>
      </c>
      <c r="E35" s="11" t="s">
        <v>127</v>
      </c>
      <c r="F35" s="44">
        <v>47118</v>
      </c>
      <c r="G35" s="9">
        <v>49139</v>
      </c>
      <c r="H35" s="10" t="s">
        <v>150</v>
      </c>
    </row>
    <row r="36" spans="2:8" ht="12.75">
      <c r="B36" s="7" t="s">
        <v>47</v>
      </c>
      <c r="C36" s="8">
        <v>322241</v>
      </c>
      <c r="D36" s="9">
        <v>47156</v>
      </c>
      <c r="E36" s="11" t="s">
        <v>128</v>
      </c>
      <c r="F36" s="44">
        <v>37725</v>
      </c>
      <c r="G36" s="9">
        <v>47156</v>
      </c>
      <c r="H36" s="10" t="s">
        <v>150</v>
      </c>
    </row>
    <row r="37" spans="2:8" ht="12.75">
      <c r="B37" s="7" t="s">
        <v>48</v>
      </c>
      <c r="C37" s="8">
        <v>322241</v>
      </c>
      <c r="D37" s="9">
        <v>45425</v>
      </c>
      <c r="E37" s="11" t="s">
        <v>129</v>
      </c>
      <c r="F37" s="44">
        <v>36340</v>
      </c>
      <c r="G37" s="9">
        <v>45425</v>
      </c>
      <c r="H37" s="10" t="s">
        <v>150</v>
      </c>
    </row>
    <row r="38" spans="2:8" ht="12.75">
      <c r="B38" s="7" t="s">
        <v>49</v>
      </c>
      <c r="C38" s="8">
        <v>322241</v>
      </c>
      <c r="D38" s="9">
        <v>15119</v>
      </c>
      <c r="E38" s="11" t="s">
        <v>130</v>
      </c>
      <c r="F38" s="44">
        <v>12095</v>
      </c>
      <c r="G38" s="9">
        <v>15119</v>
      </c>
      <c r="H38" s="10" t="s">
        <v>150</v>
      </c>
    </row>
    <row r="39" spans="2:8" ht="12.75">
      <c r="B39" s="7" t="s">
        <v>50</v>
      </c>
      <c r="C39" s="8">
        <v>322241</v>
      </c>
      <c r="D39" s="9">
        <v>87002</v>
      </c>
      <c r="E39" s="11" t="s">
        <v>131</v>
      </c>
      <c r="F39" s="44">
        <v>69602</v>
      </c>
      <c r="G39" s="9">
        <v>87002</v>
      </c>
      <c r="H39" s="10" t="s">
        <v>150</v>
      </c>
    </row>
    <row r="40" spans="2:8" ht="12.75">
      <c r="B40" s="7" t="s">
        <v>43</v>
      </c>
      <c r="C40" s="8">
        <v>3223</v>
      </c>
      <c r="D40" s="9">
        <f>SUM(D42:D45)</f>
        <v>355088</v>
      </c>
      <c r="E40" s="5" t="s">
        <v>51</v>
      </c>
      <c r="F40" s="44"/>
      <c r="G40" s="9"/>
      <c r="H40" s="10"/>
    </row>
    <row r="41" spans="2:8" ht="12.75">
      <c r="B41" s="7" t="s">
        <v>44</v>
      </c>
      <c r="C41" s="8">
        <v>32231</v>
      </c>
      <c r="D41" s="9">
        <f>D42+D43</f>
        <v>183985</v>
      </c>
      <c r="E41" s="5" t="s">
        <v>52</v>
      </c>
      <c r="F41" s="44"/>
      <c r="G41" s="9"/>
      <c r="H41" s="10"/>
    </row>
    <row r="42" spans="2:8" ht="12.75">
      <c r="B42" s="7" t="s">
        <v>160</v>
      </c>
      <c r="C42" s="8">
        <v>322311</v>
      </c>
      <c r="D42" s="9">
        <v>84226</v>
      </c>
      <c r="E42" s="5" t="s">
        <v>162</v>
      </c>
      <c r="F42" s="44">
        <f>G42-(G42*20/100)</f>
        <v>67380.8</v>
      </c>
      <c r="G42" s="9">
        <v>84226</v>
      </c>
      <c r="H42" s="10" t="s">
        <v>150</v>
      </c>
    </row>
    <row r="43" spans="2:8" ht="51" customHeight="1">
      <c r="B43" s="54" t="s">
        <v>161</v>
      </c>
      <c r="C43" s="57">
        <v>322312</v>
      </c>
      <c r="D43" s="58">
        <v>99759</v>
      </c>
      <c r="E43" s="59" t="s">
        <v>163</v>
      </c>
      <c r="F43" s="60">
        <f>G43-(G43*20/100)</f>
        <v>159614.4</v>
      </c>
      <c r="G43" s="58">
        <v>199518</v>
      </c>
      <c r="H43" s="56" t="s">
        <v>172</v>
      </c>
    </row>
    <row r="44" spans="2:8" ht="12.75">
      <c r="B44" s="7" t="s">
        <v>53</v>
      </c>
      <c r="C44" s="8">
        <v>32241</v>
      </c>
      <c r="D44" s="9">
        <v>1000</v>
      </c>
      <c r="E44" s="11" t="s">
        <v>54</v>
      </c>
      <c r="F44" s="44">
        <f>G44-(G44*20/100)</f>
        <v>800</v>
      </c>
      <c r="G44" s="9">
        <v>1000</v>
      </c>
      <c r="H44" s="10" t="s">
        <v>150</v>
      </c>
    </row>
    <row r="45" spans="2:8" ht="12.75">
      <c r="B45" s="7" t="s">
        <v>55</v>
      </c>
      <c r="C45" s="8">
        <v>32291</v>
      </c>
      <c r="D45" s="9">
        <v>170103</v>
      </c>
      <c r="E45" s="5" t="s">
        <v>165</v>
      </c>
      <c r="F45" s="44">
        <f>G45-(G45*20/100)</f>
        <v>136082.4</v>
      </c>
      <c r="G45" s="9">
        <v>170103</v>
      </c>
      <c r="H45" s="10" t="s">
        <v>151</v>
      </c>
    </row>
    <row r="46" spans="2:8" ht="12.75">
      <c r="B46" s="7" t="s">
        <v>56</v>
      </c>
      <c r="C46" s="8">
        <v>3224</v>
      </c>
      <c r="D46" s="9">
        <f>D47</f>
        <v>12000</v>
      </c>
      <c r="E46" s="5" t="s">
        <v>58</v>
      </c>
      <c r="F46" s="44"/>
      <c r="G46" s="9"/>
      <c r="H46" s="10"/>
    </row>
    <row r="47" spans="2:8" ht="12.75">
      <c r="B47" s="7" t="s">
        <v>57</v>
      </c>
      <c r="C47" s="8">
        <v>32244</v>
      </c>
      <c r="D47" s="9">
        <v>12000</v>
      </c>
      <c r="E47" s="5" t="s">
        <v>59</v>
      </c>
      <c r="F47" s="44">
        <f>G47-(G47*20/100)</f>
        <v>9600</v>
      </c>
      <c r="G47" s="9">
        <v>12000</v>
      </c>
      <c r="H47" s="10" t="s">
        <v>150</v>
      </c>
    </row>
    <row r="48" spans="2:8" ht="12.75">
      <c r="B48" s="7" t="s">
        <v>60</v>
      </c>
      <c r="C48" s="8">
        <v>3225</v>
      </c>
      <c r="D48" s="9">
        <f>D49</f>
        <v>14540</v>
      </c>
      <c r="E48" s="5" t="s">
        <v>62</v>
      </c>
      <c r="F48" s="44"/>
      <c r="G48" s="9"/>
      <c r="H48" s="10"/>
    </row>
    <row r="49" spans="2:8" ht="12.75">
      <c r="B49" s="7" t="s">
        <v>61</v>
      </c>
      <c r="C49" s="8">
        <v>32251</v>
      </c>
      <c r="D49" s="9">
        <v>14540</v>
      </c>
      <c r="E49" s="5" t="s">
        <v>63</v>
      </c>
      <c r="F49" s="44">
        <f>G49-(G49*20/100)</f>
        <v>11632</v>
      </c>
      <c r="G49" s="9">
        <v>14540</v>
      </c>
      <c r="H49" s="10" t="s">
        <v>150</v>
      </c>
    </row>
    <row r="50" spans="2:8" ht="12.75">
      <c r="B50" s="7" t="s">
        <v>64</v>
      </c>
      <c r="C50" s="8">
        <v>3227</v>
      </c>
      <c r="D50" s="9">
        <f>D51</f>
        <v>3348</v>
      </c>
      <c r="E50" s="5" t="s">
        <v>66</v>
      </c>
      <c r="F50" s="44"/>
      <c r="G50" s="9"/>
      <c r="H50" s="10"/>
    </row>
    <row r="51" spans="2:8" ht="12.75">
      <c r="B51" s="7" t="s">
        <v>65</v>
      </c>
      <c r="C51" s="8">
        <v>32271</v>
      </c>
      <c r="D51" s="9">
        <v>3348</v>
      </c>
      <c r="E51" s="5" t="s">
        <v>66</v>
      </c>
      <c r="F51" s="44">
        <f>G51-(G51*20/100)</f>
        <v>2678.4</v>
      </c>
      <c r="G51" s="9">
        <v>3348</v>
      </c>
      <c r="H51" s="10" t="s">
        <v>150</v>
      </c>
    </row>
    <row r="52" spans="2:8" ht="12.75">
      <c r="B52" s="34"/>
      <c r="C52" s="4">
        <v>323</v>
      </c>
      <c r="D52" s="32">
        <f>D53+D59+D62+D68+D71+D74+D76</f>
        <v>1082471</v>
      </c>
      <c r="E52" s="2" t="s">
        <v>67</v>
      </c>
      <c r="F52" s="43"/>
      <c r="G52" s="32"/>
      <c r="H52" s="33"/>
    </row>
    <row r="53" spans="2:8" ht="12.75">
      <c r="B53" s="12" t="s">
        <v>73</v>
      </c>
      <c r="C53" s="13">
        <v>3231</v>
      </c>
      <c r="D53" s="9">
        <f>SUM(D54:D58)</f>
        <v>831570</v>
      </c>
      <c r="E53" s="5" t="s">
        <v>68</v>
      </c>
      <c r="F53" s="44"/>
      <c r="G53" s="9"/>
      <c r="H53" s="10"/>
    </row>
    <row r="54" spans="2:8" ht="12.75">
      <c r="B54" s="14" t="s">
        <v>74</v>
      </c>
      <c r="C54" s="13">
        <v>32311</v>
      </c>
      <c r="D54" s="9">
        <v>23084</v>
      </c>
      <c r="E54" s="5" t="s">
        <v>69</v>
      </c>
      <c r="F54" s="44">
        <f>G54-(G54*20/100)</f>
        <v>18467.2</v>
      </c>
      <c r="G54" s="9">
        <v>23084</v>
      </c>
      <c r="H54" s="10" t="s">
        <v>150</v>
      </c>
    </row>
    <row r="55" spans="2:8" ht="12.75">
      <c r="B55" s="12" t="s">
        <v>75</v>
      </c>
      <c r="C55" s="13">
        <v>32312</v>
      </c>
      <c r="D55" s="9">
        <v>1430</v>
      </c>
      <c r="E55" s="5" t="s">
        <v>70</v>
      </c>
      <c r="F55" s="44">
        <f>G55-(G55*20/100)</f>
        <v>1144</v>
      </c>
      <c r="G55" s="9">
        <v>1430</v>
      </c>
      <c r="H55" s="10" t="s">
        <v>150</v>
      </c>
    </row>
    <row r="56" spans="2:8" ht="12.75">
      <c r="B56" s="12" t="s">
        <v>76</v>
      </c>
      <c r="C56" s="13">
        <v>32313</v>
      </c>
      <c r="D56" s="9">
        <v>6240</v>
      </c>
      <c r="E56" s="5" t="s">
        <v>71</v>
      </c>
      <c r="F56" s="44">
        <f>G56-(G56*20/100)</f>
        <v>4992</v>
      </c>
      <c r="G56" s="9">
        <v>6240</v>
      </c>
      <c r="H56" s="10" t="s">
        <v>150</v>
      </c>
    </row>
    <row r="57" spans="2:8" ht="12.75">
      <c r="B57" s="12" t="s">
        <v>77</v>
      </c>
      <c r="C57" s="13">
        <v>32314</v>
      </c>
      <c r="D57" s="9">
        <v>22000</v>
      </c>
      <c r="E57" s="5" t="s">
        <v>72</v>
      </c>
      <c r="F57" s="44">
        <f>G57-(G57*20/100)</f>
        <v>17600</v>
      </c>
      <c r="G57" s="9">
        <v>22000</v>
      </c>
      <c r="H57" s="10" t="s">
        <v>150</v>
      </c>
    </row>
    <row r="58" spans="2:8" ht="12.75">
      <c r="B58" s="12" t="s">
        <v>78</v>
      </c>
      <c r="C58" s="13">
        <v>32319</v>
      </c>
      <c r="D58" s="9">
        <v>778816</v>
      </c>
      <c r="E58" s="5" t="s">
        <v>142</v>
      </c>
      <c r="F58" s="44">
        <f>G58-(G58*20/100)</f>
        <v>623052.8</v>
      </c>
      <c r="G58" s="9">
        <v>778816</v>
      </c>
      <c r="H58" s="10" t="s">
        <v>151</v>
      </c>
    </row>
    <row r="59" spans="2:8" ht="12.75">
      <c r="B59" s="7" t="s">
        <v>79</v>
      </c>
      <c r="C59" s="8">
        <v>3232</v>
      </c>
      <c r="D59" s="9">
        <f>D60+D61</f>
        <v>21810</v>
      </c>
      <c r="E59" s="5" t="s">
        <v>80</v>
      </c>
      <c r="F59" s="44"/>
      <c r="G59" s="9"/>
      <c r="H59" s="10"/>
    </row>
    <row r="60" spans="2:8" ht="12.75">
      <c r="B60" s="7" t="s">
        <v>81</v>
      </c>
      <c r="C60" s="8">
        <v>32321</v>
      </c>
      <c r="D60" s="9">
        <v>3000</v>
      </c>
      <c r="E60" s="5" t="s">
        <v>143</v>
      </c>
      <c r="F60" s="44">
        <f>G60-(G60*20/100)</f>
        <v>2400</v>
      </c>
      <c r="G60" s="9">
        <v>3000</v>
      </c>
      <c r="H60" s="10" t="s">
        <v>150</v>
      </c>
    </row>
    <row r="61" spans="2:8" ht="12.75">
      <c r="B61" s="7" t="s">
        <v>82</v>
      </c>
      <c r="C61" s="8">
        <v>32322</v>
      </c>
      <c r="D61" s="9">
        <v>18810</v>
      </c>
      <c r="E61" s="5" t="s">
        <v>144</v>
      </c>
      <c r="F61" s="44">
        <f>G61-(G61*20/100)</f>
        <v>15048</v>
      </c>
      <c r="G61" s="9">
        <v>18810</v>
      </c>
      <c r="H61" s="10" t="s">
        <v>150</v>
      </c>
    </row>
    <row r="62" spans="2:8" ht="12.75">
      <c r="B62" s="12" t="s">
        <v>83</v>
      </c>
      <c r="C62" s="13">
        <v>3234</v>
      </c>
      <c r="D62" s="9">
        <f>SUM(D63:D67)</f>
        <v>96072</v>
      </c>
      <c r="E62" s="5" t="s">
        <v>84</v>
      </c>
      <c r="F62" s="44"/>
      <c r="G62" s="9"/>
      <c r="H62" s="10"/>
    </row>
    <row r="63" spans="2:8" ht="12.75">
      <c r="B63" s="12" t="s">
        <v>89</v>
      </c>
      <c r="C63" s="13">
        <v>32341</v>
      </c>
      <c r="D63" s="9">
        <v>11500</v>
      </c>
      <c r="E63" s="5" t="s">
        <v>85</v>
      </c>
      <c r="F63" s="44">
        <f>G63-(G63*9.1/100)</f>
        <v>10453.5</v>
      </c>
      <c r="G63" s="9">
        <v>11500</v>
      </c>
      <c r="H63" s="10" t="s">
        <v>150</v>
      </c>
    </row>
    <row r="64" spans="2:8" ht="12.75">
      <c r="B64" s="12" t="s">
        <v>90</v>
      </c>
      <c r="C64" s="13">
        <v>32342</v>
      </c>
      <c r="D64" s="9">
        <v>66468</v>
      </c>
      <c r="E64" s="5" t="s">
        <v>86</v>
      </c>
      <c r="F64" s="44">
        <f>G64-(G64*20/100)</f>
        <v>53174.4</v>
      </c>
      <c r="G64" s="9">
        <v>66468</v>
      </c>
      <c r="H64" s="10" t="s">
        <v>150</v>
      </c>
    </row>
    <row r="65" spans="2:8" ht="12.75">
      <c r="B65" s="12" t="s">
        <v>91</v>
      </c>
      <c r="C65" s="13">
        <v>32343</v>
      </c>
      <c r="D65" s="9">
        <v>3625</v>
      </c>
      <c r="E65" s="5" t="s">
        <v>87</v>
      </c>
      <c r="F65" s="44">
        <f>G65-(G65*20/100)</f>
        <v>2900</v>
      </c>
      <c r="G65" s="9">
        <v>3625</v>
      </c>
      <c r="H65" s="10" t="s">
        <v>150</v>
      </c>
    </row>
    <row r="66" spans="2:8" ht="12.75">
      <c r="B66" s="12" t="s">
        <v>92</v>
      </c>
      <c r="C66" s="13">
        <v>32344</v>
      </c>
      <c r="D66" s="9">
        <v>2395</v>
      </c>
      <c r="E66" s="5" t="s">
        <v>88</v>
      </c>
      <c r="F66" s="44">
        <f>G66-(G66*20/100)</f>
        <v>1916</v>
      </c>
      <c r="G66" s="9">
        <v>2395</v>
      </c>
      <c r="H66" s="10" t="s">
        <v>150</v>
      </c>
    </row>
    <row r="67" spans="2:8" ht="12.75">
      <c r="B67" s="12" t="s">
        <v>93</v>
      </c>
      <c r="C67" s="13">
        <v>32349</v>
      </c>
      <c r="D67" s="9">
        <v>12084</v>
      </c>
      <c r="E67" s="5" t="s">
        <v>152</v>
      </c>
      <c r="F67" s="44">
        <f>G67-(G67*20/100)</f>
        <v>9667.2</v>
      </c>
      <c r="G67" s="9">
        <v>12084</v>
      </c>
      <c r="H67" s="10" t="s">
        <v>150</v>
      </c>
    </row>
    <row r="68" spans="2:8" ht="12.75">
      <c r="B68" s="7" t="s">
        <v>94</v>
      </c>
      <c r="C68" s="8">
        <v>3235</v>
      </c>
      <c r="D68" s="9">
        <f>D70+D69</f>
        <v>66024</v>
      </c>
      <c r="E68" s="5" t="s">
        <v>96</v>
      </c>
      <c r="F68" s="44"/>
      <c r="G68" s="9"/>
      <c r="H68" s="10"/>
    </row>
    <row r="69" spans="2:8" ht="12.75">
      <c r="B69" s="7" t="s">
        <v>95</v>
      </c>
      <c r="C69" s="8">
        <v>32352</v>
      </c>
      <c r="D69" s="9">
        <v>63524</v>
      </c>
      <c r="E69" s="5" t="s">
        <v>141</v>
      </c>
      <c r="F69" s="44">
        <f>G69-(G69*20/100)</f>
        <v>50819.2</v>
      </c>
      <c r="G69" s="9">
        <v>63524</v>
      </c>
      <c r="H69" s="55" t="s">
        <v>166</v>
      </c>
    </row>
    <row r="70" spans="2:8" ht="12.75">
      <c r="B70" s="7" t="s">
        <v>132</v>
      </c>
      <c r="C70" s="8">
        <v>32354</v>
      </c>
      <c r="D70" s="9">
        <v>2500</v>
      </c>
      <c r="E70" s="5" t="s">
        <v>97</v>
      </c>
      <c r="F70" s="44">
        <f>G70-(G70*20/100)</f>
        <v>2000</v>
      </c>
      <c r="G70" s="9">
        <v>2500</v>
      </c>
      <c r="H70" s="10" t="s">
        <v>150</v>
      </c>
    </row>
    <row r="71" spans="2:8" ht="12.75">
      <c r="B71" s="7" t="s">
        <v>98</v>
      </c>
      <c r="C71" s="8">
        <v>3236</v>
      </c>
      <c r="D71" s="9">
        <f>D72+D73</f>
        <v>28970</v>
      </c>
      <c r="E71" s="5" t="s">
        <v>101</v>
      </c>
      <c r="F71" s="44"/>
      <c r="G71" s="9"/>
      <c r="H71" s="10"/>
    </row>
    <row r="72" spans="2:8" ht="12.75">
      <c r="B72" s="7" t="s">
        <v>99</v>
      </c>
      <c r="C72" s="8">
        <v>32361</v>
      </c>
      <c r="D72" s="9">
        <v>24440</v>
      </c>
      <c r="E72" s="5" t="s">
        <v>102</v>
      </c>
      <c r="F72" s="44">
        <f>G72-(G72*20/100)</f>
        <v>19552</v>
      </c>
      <c r="G72" s="9">
        <v>24440</v>
      </c>
      <c r="H72" s="10" t="s">
        <v>150</v>
      </c>
    </row>
    <row r="73" spans="2:8" ht="12.75">
      <c r="B73" s="7" t="s">
        <v>100</v>
      </c>
      <c r="C73" s="8">
        <v>32363</v>
      </c>
      <c r="D73" s="9">
        <v>4530</v>
      </c>
      <c r="E73" s="11" t="s">
        <v>103</v>
      </c>
      <c r="F73" s="44">
        <f>G73-(G73*20/100)</f>
        <v>3624</v>
      </c>
      <c r="G73" s="9">
        <v>4530</v>
      </c>
      <c r="H73" s="10" t="s">
        <v>150</v>
      </c>
    </row>
    <row r="74" spans="2:8" ht="12.75">
      <c r="B74" s="7" t="s">
        <v>104</v>
      </c>
      <c r="C74" s="8">
        <v>3238</v>
      </c>
      <c r="D74" s="9">
        <f>D75</f>
        <v>14245</v>
      </c>
      <c r="E74" s="5" t="s">
        <v>108</v>
      </c>
      <c r="F74" s="44"/>
      <c r="G74" s="9"/>
      <c r="H74" s="10"/>
    </row>
    <row r="75" spans="2:8" ht="12.75">
      <c r="B75" s="15" t="s">
        <v>105</v>
      </c>
      <c r="C75" s="8">
        <v>32381</v>
      </c>
      <c r="D75" s="9">
        <v>14245</v>
      </c>
      <c r="E75" s="5" t="s">
        <v>149</v>
      </c>
      <c r="F75" s="44">
        <f>G75-(G75*20/100)</f>
        <v>11396</v>
      </c>
      <c r="G75" s="9">
        <v>14245</v>
      </c>
      <c r="H75" s="10" t="s">
        <v>150</v>
      </c>
    </row>
    <row r="76" spans="2:8" ht="12.75">
      <c r="B76" s="12" t="s">
        <v>106</v>
      </c>
      <c r="C76" s="13">
        <v>3239</v>
      </c>
      <c r="D76" s="9">
        <f>SUM(D77:D80)</f>
        <v>23780</v>
      </c>
      <c r="E76" s="5" t="s">
        <v>109</v>
      </c>
      <c r="F76" s="44"/>
      <c r="G76" s="9"/>
      <c r="H76" s="10"/>
    </row>
    <row r="77" spans="2:8" ht="12.75">
      <c r="B77" s="12" t="s">
        <v>107</v>
      </c>
      <c r="C77" s="13">
        <v>32391</v>
      </c>
      <c r="D77" s="9">
        <v>16030</v>
      </c>
      <c r="E77" s="5" t="s">
        <v>110</v>
      </c>
      <c r="F77" s="44">
        <f>G77-(G77*20/100)</f>
        <v>12824</v>
      </c>
      <c r="G77" s="9">
        <v>16030</v>
      </c>
      <c r="H77" s="10" t="s">
        <v>150</v>
      </c>
    </row>
    <row r="78" spans="2:8" ht="12.75">
      <c r="B78" s="12" t="s">
        <v>169</v>
      </c>
      <c r="C78" s="13">
        <v>32395</v>
      </c>
      <c r="D78" s="9">
        <v>2500</v>
      </c>
      <c r="E78" s="5" t="s">
        <v>111</v>
      </c>
      <c r="F78" s="44">
        <f>G78-(G78*20/100)</f>
        <v>2000</v>
      </c>
      <c r="G78" s="9">
        <v>2500</v>
      </c>
      <c r="H78" s="10" t="s">
        <v>150</v>
      </c>
    </row>
    <row r="79" spans="2:8" ht="12.75">
      <c r="B79" s="12" t="s">
        <v>170</v>
      </c>
      <c r="C79" s="13">
        <v>32396</v>
      </c>
      <c r="D79" s="9">
        <v>3000</v>
      </c>
      <c r="E79" s="5" t="s">
        <v>112</v>
      </c>
      <c r="F79" s="44">
        <f>G79-(G79*20/100)</f>
        <v>2400</v>
      </c>
      <c r="G79" s="9">
        <v>3000</v>
      </c>
      <c r="H79" s="10" t="s">
        <v>150</v>
      </c>
    </row>
    <row r="80" spans="2:8" ht="12.75">
      <c r="B80" s="12" t="s">
        <v>171</v>
      </c>
      <c r="C80" s="13">
        <v>32399</v>
      </c>
      <c r="D80" s="9">
        <v>2250</v>
      </c>
      <c r="E80" s="5" t="s">
        <v>113</v>
      </c>
      <c r="F80" s="44">
        <f>G80-(G80*20/100)</f>
        <v>1800</v>
      </c>
      <c r="G80" s="9">
        <v>2250</v>
      </c>
      <c r="H80" s="10" t="s">
        <v>150</v>
      </c>
    </row>
    <row r="81" spans="2:8" ht="12.75">
      <c r="B81" s="34"/>
      <c r="C81" s="4">
        <v>329</v>
      </c>
      <c r="D81" s="32">
        <f>D82+D84</f>
        <v>53380</v>
      </c>
      <c r="E81" s="2" t="s">
        <v>116</v>
      </c>
      <c r="F81" s="43"/>
      <c r="G81" s="32"/>
      <c r="H81" s="33"/>
    </row>
    <row r="82" spans="2:8" ht="12.75">
      <c r="B82" s="12" t="s">
        <v>114</v>
      </c>
      <c r="C82" s="13">
        <v>3292</v>
      </c>
      <c r="D82" s="9">
        <f>D83</f>
        <v>18350</v>
      </c>
      <c r="E82" s="5" t="s">
        <v>117</v>
      </c>
      <c r="F82" s="44"/>
      <c r="G82" s="9"/>
      <c r="H82" s="10"/>
    </row>
    <row r="83" spans="2:8" ht="12.75">
      <c r="B83" s="12" t="s">
        <v>115</v>
      </c>
      <c r="C83" s="13">
        <v>32922</v>
      </c>
      <c r="D83" s="9">
        <v>18350</v>
      </c>
      <c r="E83" s="5" t="s">
        <v>168</v>
      </c>
      <c r="F83" s="44">
        <f>G83-(G83*20/100)</f>
        <v>14680</v>
      </c>
      <c r="G83" s="9">
        <v>18350</v>
      </c>
      <c r="H83" s="10" t="s">
        <v>151</v>
      </c>
    </row>
    <row r="84" spans="2:8" ht="12.75">
      <c r="B84" s="7" t="s">
        <v>118</v>
      </c>
      <c r="C84" s="7">
        <v>3299</v>
      </c>
      <c r="D84" s="17">
        <f>D85</f>
        <v>35030</v>
      </c>
      <c r="E84" s="10" t="s">
        <v>116</v>
      </c>
      <c r="F84" s="44"/>
      <c r="G84" s="17"/>
      <c r="H84" s="10"/>
    </row>
    <row r="85" spans="2:8" ht="12.75">
      <c r="B85" s="12" t="s">
        <v>119</v>
      </c>
      <c r="C85" s="7">
        <v>32999</v>
      </c>
      <c r="D85" s="17">
        <v>35030</v>
      </c>
      <c r="E85" s="10" t="s">
        <v>116</v>
      </c>
      <c r="F85" s="44">
        <f>G85-(G85*20/100)</f>
        <v>28024</v>
      </c>
      <c r="G85" s="17">
        <v>35030</v>
      </c>
      <c r="H85" s="10" t="s">
        <v>150</v>
      </c>
    </row>
    <row r="86" spans="2:8" ht="12.75">
      <c r="B86" s="26"/>
      <c r="C86" s="27">
        <v>34</v>
      </c>
      <c r="D86" s="28">
        <f>D87</f>
        <v>3750</v>
      </c>
      <c r="E86" s="1" t="s">
        <v>120</v>
      </c>
      <c r="F86" s="42"/>
      <c r="G86" s="28"/>
      <c r="H86" s="29"/>
    </row>
    <row r="87" spans="2:8" ht="12.75">
      <c r="B87" s="30"/>
      <c r="C87" s="31">
        <v>343</v>
      </c>
      <c r="D87" s="32">
        <f>D88</f>
        <v>3750</v>
      </c>
      <c r="E87" s="2" t="s">
        <v>121</v>
      </c>
      <c r="F87" s="43"/>
      <c r="G87" s="32"/>
      <c r="H87" s="33"/>
    </row>
    <row r="88" spans="2:8" ht="12.75">
      <c r="B88" s="7" t="s">
        <v>133</v>
      </c>
      <c r="C88" s="8">
        <v>3431</v>
      </c>
      <c r="D88" s="9">
        <f>D89</f>
        <v>3750</v>
      </c>
      <c r="E88" s="5" t="s">
        <v>122</v>
      </c>
      <c r="F88" s="44"/>
      <c r="G88" s="9"/>
      <c r="H88" s="10"/>
    </row>
    <row r="89" spans="2:8" ht="12.75">
      <c r="B89" s="15" t="s">
        <v>134</v>
      </c>
      <c r="C89" s="13">
        <v>34312</v>
      </c>
      <c r="D89" s="9">
        <v>3750</v>
      </c>
      <c r="E89" s="5" t="s">
        <v>123</v>
      </c>
      <c r="F89" s="44">
        <f>G89-(G89*20/100)</f>
        <v>3000</v>
      </c>
      <c r="G89" s="9">
        <v>3750</v>
      </c>
      <c r="H89" s="10" t="s">
        <v>150</v>
      </c>
    </row>
    <row r="90" spans="2:8" ht="12.75">
      <c r="B90" s="21"/>
      <c r="C90" s="22">
        <v>4</v>
      </c>
      <c r="D90" s="23">
        <f>D91</f>
        <v>54500</v>
      </c>
      <c r="E90" s="24" t="s">
        <v>140</v>
      </c>
      <c r="F90" s="45"/>
      <c r="G90" s="23"/>
      <c r="H90" s="25"/>
    </row>
    <row r="91" spans="2:8" ht="12.75">
      <c r="B91" s="26"/>
      <c r="C91" s="27">
        <v>42</v>
      </c>
      <c r="D91" s="28">
        <f>D92+D97</f>
        <v>54500</v>
      </c>
      <c r="E91" s="29" t="s">
        <v>145</v>
      </c>
      <c r="F91" s="42"/>
      <c r="G91" s="28"/>
      <c r="H91" s="29"/>
    </row>
    <row r="92" spans="2:8" ht="12.75">
      <c r="B92" s="30"/>
      <c r="C92" s="31">
        <v>422</v>
      </c>
      <c r="D92" s="32">
        <f>D93</f>
        <v>34500</v>
      </c>
      <c r="E92" s="35" t="s">
        <v>146</v>
      </c>
      <c r="F92" s="43"/>
      <c r="G92" s="32"/>
      <c r="H92" s="33"/>
    </row>
    <row r="93" spans="2:8" ht="12.75">
      <c r="B93" s="7" t="s">
        <v>136</v>
      </c>
      <c r="C93" s="8">
        <v>4221</v>
      </c>
      <c r="D93" s="9">
        <f>SUM(D94:D96)</f>
        <v>34500</v>
      </c>
      <c r="E93" s="11" t="s">
        <v>135</v>
      </c>
      <c r="F93" s="44"/>
      <c r="G93" s="9"/>
      <c r="H93" s="10"/>
    </row>
    <row r="94" spans="2:8" ht="12.75">
      <c r="B94" s="15" t="s">
        <v>137</v>
      </c>
      <c r="C94" s="8">
        <v>42211</v>
      </c>
      <c r="D94" s="9">
        <v>7500</v>
      </c>
      <c r="E94" s="11" t="s">
        <v>147</v>
      </c>
      <c r="F94" s="44">
        <f>G94-(G94*20/100)</f>
        <v>6000</v>
      </c>
      <c r="G94" s="9">
        <v>7500</v>
      </c>
      <c r="H94" s="10" t="s">
        <v>150</v>
      </c>
    </row>
    <row r="95" spans="2:8" ht="12.75">
      <c r="B95" s="15" t="s">
        <v>139</v>
      </c>
      <c r="C95" s="8">
        <v>42212</v>
      </c>
      <c r="D95" s="9">
        <v>12000</v>
      </c>
      <c r="E95" s="11" t="s">
        <v>148</v>
      </c>
      <c r="F95" s="44">
        <f>G95-(G95*20/100)</f>
        <v>9600</v>
      </c>
      <c r="G95" s="9">
        <v>12000</v>
      </c>
      <c r="H95" s="10" t="s">
        <v>150</v>
      </c>
    </row>
    <row r="96" spans="2:8" ht="12.75">
      <c r="B96" s="7" t="s">
        <v>182</v>
      </c>
      <c r="C96" s="7">
        <v>42273</v>
      </c>
      <c r="D96" s="17">
        <v>15000</v>
      </c>
      <c r="E96" s="11" t="s">
        <v>183</v>
      </c>
      <c r="F96" s="44">
        <f>G96-(G96*20/100)</f>
        <v>12000</v>
      </c>
      <c r="G96" s="10">
        <v>15000</v>
      </c>
      <c r="H96" s="10" t="s">
        <v>150</v>
      </c>
    </row>
    <row r="97" spans="2:8" ht="12.75">
      <c r="B97" s="30"/>
      <c r="C97" s="31">
        <v>424</v>
      </c>
      <c r="D97" s="32">
        <f>D98</f>
        <v>20000</v>
      </c>
      <c r="E97" s="35" t="s">
        <v>184</v>
      </c>
      <c r="F97" s="43"/>
      <c r="G97" s="32"/>
      <c r="H97" s="33"/>
    </row>
    <row r="98" spans="2:8" ht="12.75">
      <c r="B98" s="7" t="s">
        <v>186</v>
      </c>
      <c r="C98" s="8">
        <v>4241</v>
      </c>
      <c r="D98" s="9">
        <f>SUM(D99:D100)</f>
        <v>20000</v>
      </c>
      <c r="E98" s="11" t="s">
        <v>184</v>
      </c>
      <c r="F98" s="44"/>
      <c r="G98" s="9"/>
      <c r="H98" s="10"/>
    </row>
    <row r="99" spans="2:8" ht="12.75">
      <c r="B99" s="7" t="s">
        <v>185</v>
      </c>
      <c r="C99" s="7">
        <v>42411</v>
      </c>
      <c r="D99" s="17">
        <v>20000</v>
      </c>
      <c r="E99" s="11" t="s">
        <v>184</v>
      </c>
      <c r="F99" s="9">
        <v>20000</v>
      </c>
      <c r="G99" s="9">
        <v>20000</v>
      </c>
      <c r="H99" s="10" t="s">
        <v>150</v>
      </c>
    </row>
    <row r="100" ht="12.75">
      <c r="D100" s="65"/>
    </row>
    <row r="101" ht="12.75">
      <c r="D101" s="65"/>
    </row>
    <row r="103" spans="5:7" ht="12.75">
      <c r="E103" s="47" t="s">
        <v>164</v>
      </c>
      <c r="G103" s="16" t="s">
        <v>159</v>
      </c>
    </row>
    <row r="104" spans="2:4" ht="12.75">
      <c r="B104" s="46" t="s">
        <v>158</v>
      </c>
      <c r="D104" s="53"/>
    </row>
    <row r="109" ht="12.75">
      <c r="B109" s="46"/>
    </row>
    <row r="110" ht="12.75">
      <c r="C110" s="46"/>
    </row>
  </sheetData>
  <mergeCells count="7">
    <mergeCell ref="F7:F9"/>
    <mergeCell ref="G7:G9"/>
    <mergeCell ref="H7:H9"/>
    <mergeCell ref="B7:B9"/>
    <mergeCell ref="C7:C9"/>
    <mergeCell ref="D7:D9"/>
    <mergeCell ref="E7:E9"/>
  </mergeCells>
  <printOptions/>
  <pageMargins left="0.75" right="0.75" top="0.56" bottom="0.53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5"/>
  <sheetViews>
    <sheetView workbookViewId="0" topLeftCell="A1">
      <selection activeCell="B1" sqref="B1:B16384"/>
    </sheetView>
  </sheetViews>
  <sheetFormatPr defaultColWidth="9.140625" defaultRowHeight="12.75"/>
  <sheetData>
    <row r="1" ht="12.75">
      <c r="E1" t="s">
        <v>177</v>
      </c>
    </row>
    <row r="4" spans="2:8" ht="12.75">
      <c r="B4" t="s">
        <v>173</v>
      </c>
      <c r="E4">
        <v>18054</v>
      </c>
      <c r="F4" s="62">
        <f>E4*1.5863</f>
        <v>28639.0602</v>
      </c>
      <c r="H4" s="62">
        <f>F4-G4</f>
        <v>28639.0602</v>
      </c>
    </row>
    <row r="5" spans="6:9" ht="12.75">
      <c r="F5" s="62"/>
      <c r="H5" s="62"/>
      <c r="I5" s="62">
        <f>H4+H6</f>
        <v>60035.1098</v>
      </c>
    </row>
    <row r="6" spans="2:8" ht="12.75">
      <c r="B6" t="s">
        <v>174</v>
      </c>
      <c r="E6">
        <v>24740</v>
      </c>
      <c r="F6" s="62">
        <f aca="true" t="shared" si="0" ref="F6:F18">E6*1.5863</f>
        <v>39245.062</v>
      </c>
      <c r="G6" s="62">
        <f>F6*0.2</f>
        <v>7849.0124</v>
      </c>
      <c r="H6" s="62">
        <f aca="true" t="shared" si="1" ref="H6:H18">F6-G6</f>
        <v>31396.0496</v>
      </c>
    </row>
    <row r="7" spans="6:8" ht="12.75">
      <c r="F7" s="62"/>
      <c r="G7" s="62"/>
      <c r="H7" s="62"/>
    </row>
    <row r="8" spans="2:8" ht="12.75">
      <c r="B8" t="s">
        <v>175</v>
      </c>
      <c r="E8">
        <v>24608</v>
      </c>
      <c r="F8" s="62">
        <f t="shared" si="0"/>
        <v>39035.6704</v>
      </c>
      <c r="G8" s="62"/>
      <c r="H8" s="62">
        <f t="shared" si="1"/>
        <v>39035.6704</v>
      </c>
    </row>
    <row r="9" spans="6:9" ht="12.75">
      <c r="F9" s="62"/>
      <c r="G9" s="62"/>
      <c r="H9" s="62"/>
      <c r="I9" s="62">
        <f>H8+H10</f>
        <v>47118.186160000005</v>
      </c>
    </row>
    <row r="10" spans="2:8" ht="12.75">
      <c r="B10" t="s">
        <v>176</v>
      </c>
      <c r="E10">
        <v>6369</v>
      </c>
      <c r="F10" s="62">
        <f t="shared" si="0"/>
        <v>10103.1447</v>
      </c>
      <c r="G10" s="62">
        <f aca="true" t="shared" si="2" ref="G10:G18">F10*0.2</f>
        <v>2020.6289400000003</v>
      </c>
      <c r="H10" s="62">
        <f t="shared" si="1"/>
        <v>8082.51576</v>
      </c>
    </row>
    <row r="11" spans="6:8" ht="12.75">
      <c r="F11" s="62"/>
      <c r="G11" s="62"/>
      <c r="H11" s="62"/>
    </row>
    <row r="12" spans="2:8" ht="12.75">
      <c r="B12" t="s">
        <v>178</v>
      </c>
      <c r="E12">
        <v>29727</v>
      </c>
      <c r="F12" s="62">
        <f t="shared" si="0"/>
        <v>47155.9401</v>
      </c>
      <c r="G12" s="62">
        <f t="shared" si="2"/>
        <v>9431.18802</v>
      </c>
      <c r="H12" s="62">
        <f t="shared" si="1"/>
        <v>37724.75208</v>
      </c>
    </row>
    <row r="13" spans="6:8" ht="12.75">
      <c r="F13" s="62"/>
      <c r="G13" s="62"/>
      <c r="H13" s="62"/>
    </row>
    <row r="14" spans="2:8" ht="12.75">
      <c r="B14" t="s">
        <v>179</v>
      </c>
      <c r="E14">
        <v>28636</v>
      </c>
      <c r="F14" s="62">
        <f t="shared" si="0"/>
        <v>45425.2868</v>
      </c>
      <c r="G14" s="62">
        <f t="shared" si="2"/>
        <v>9085.05736</v>
      </c>
      <c r="H14" s="62">
        <f t="shared" si="1"/>
        <v>36340.22944</v>
      </c>
    </row>
    <row r="15" spans="6:8" ht="12.75">
      <c r="F15" s="62"/>
      <c r="G15" s="62"/>
      <c r="H15" s="62"/>
    </row>
    <row r="16" spans="2:8" ht="12.75">
      <c r="B16" t="s">
        <v>180</v>
      </c>
      <c r="E16">
        <v>9531</v>
      </c>
      <c r="F16" s="62">
        <f t="shared" si="0"/>
        <v>15119.025300000001</v>
      </c>
      <c r="G16" s="62">
        <f t="shared" si="2"/>
        <v>3023.8050600000006</v>
      </c>
      <c r="H16" s="62">
        <f t="shared" si="1"/>
        <v>12095.22024</v>
      </c>
    </row>
    <row r="17" spans="6:8" ht="12.75">
      <c r="F17" s="62"/>
      <c r="G17" s="62"/>
      <c r="H17" s="62"/>
    </row>
    <row r="18" spans="2:8" ht="12.75">
      <c r="B18" t="s">
        <v>181</v>
      </c>
      <c r="E18">
        <v>54846</v>
      </c>
      <c r="F18" s="62">
        <f t="shared" si="0"/>
        <v>87002.2098</v>
      </c>
      <c r="G18" s="62">
        <f t="shared" si="2"/>
        <v>17400.44196</v>
      </c>
      <c r="H18" s="62">
        <f t="shared" si="1"/>
        <v>69601.76784</v>
      </c>
    </row>
    <row r="20" ht="12.75">
      <c r="F20" s="62">
        <f>SUM(F4:F19)</f>
        <v>311725.3993</v>
      </c>
    </row>
    <row r="23" spans="5:8" ht="12.75">
      <c r="E23">
        <f>SUM(E3:E22)</f>
        <v>196511</v>
      </c>
      <c r="F23">
        <v>311725</v>
      </c>
      <c r="G23">
        <f>SUM(G4:G22)</f>
        <v>48810.133740000005</v>
      </c>
      <c r="H23" s="61">
        <f>F23/E23*100</f>
        <v>158.6297968052679</v>
      </c>
    </row>
    <row r="24" ht="12.75">
      <c r="H24" s="61"/>
    </row>
    <row r="25" ht="12.75">
      <c r="H25" s="6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Osnovna Škola</dc:creator>
  <cp:keywords/>
  <dc:description/>
  <cp:lastModifiedBy>Osnovna Škola</cp:lastModifiedBy>
  <cp:lastPrinted>2012-11-27T11:38:43Z</cp:lastPrinted>
  <dcterms:created xsi:type="dcterms:W3CDTF">2011-11-09T12:19:54Z</dcterms:created>
  <dcterms:modified xsi:type="dcterms:W3CDTF">2012-11-27T11:41:10Z</dcterms:modified>
  <cp:category/>
  <cp:version/>
  <cp:contentType/>
  <cp:contentStatus/>
</cp:coreProperties>
</file>